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0559\Desktop\20240515\"/>
    </mc:Choice>
  </mc:AlternateContent>
  <xr:revisionPtr revIDLastSave="0" documentId="13_ncr:1_{1B30EF31-0D1C-4919-9381-4E5C4F29D045}" xr6:coauthVersionLast="47" xr6:coauthVersionMax="47" xr10:uidLastSave="{00000000-0000-0000-0000-000000000000}"/>
  <bookViews>
    <workbookView xWindow="-120" yWindow="-120" windowWidth="29040" windowHeight="15840" xr2:uid="{00000000-000D-0000-FFFF-FFFF00000000}"/>
  </bookViews>
  <sheets>
    <sheet name="★部門研究費・事務費の支出簿" sheetId="30" r:id="rId1"/>
    <sheet name="事務管理費" sheetId="31" r:id="rId2"/>
    <sheet name="研究環境整備費" sheetId="28" r:id="rId3"/>
    <sheet name="共通研究活動費" sheetId="25" r:id="rId4"/>
    <sheet name="①災害救護部門" sheetId="24" r:id="rId5"/>
    <sheet name="②国際医療救援部門⑤国際救援部門" sheetId="23" r:id="rId6"/>
    <sheet name="③災害看護部門" sheetId="17" r:id="rId7"/>
    <sheet name="④防災減災部門" sheetId="18" r:id="rId8"/>
    <sheet name="⑥心理社会的支援部門" sheetId="19" r:id="rId9"/>
    <sheet name="⑦感染症部門" sheetId="16" r:id="rId10"/>
    <sheet name="⑧災害ボランティア部門" sheetId="21" r:id="rId11"/>
    <sheet name="⑨災害救護技術部門" sheetId="14" r:id="rId12"/>
    <sheet name="部門研究費・事務費の科目別集計表" sheetId="2" r:id="rId13"/>
    <sheet name="研究活動支援費" sheetId="27" r:id="rId14"/>
    <sheet name="予備費" sheetId="29" r:id="rId15"/>
    <sheet name="②国際医療救援部門⑤国際救援部門 (メモ)" sheetId="32" r:id="rId16"/>
  </sheets>
  <definedNames>
    <definedName name="_xlnm._FilterDatabase" localSheetId="0" hidden="1">★部門研究費・事務費の支出簿!$B$2:$AH$11</definedName>
    <definedName name="_xlnm._FilterDatabase" localSheetId="1" hidden="1">事務管理費!$A$1:$DF$417</definedName>
    <definedName name="_xlnm.Print_Area" localSheetId="4">①災害救護部門!$A$1:$DD$15</definedName>
    <definedName name="_xlnm.Print_Area" localSheetId="5">②国際医療救援部門⑤国際救援部門!$A$1:$DE$16</definedName>
    <definedName name="_xlnm.Print_Area" localSheetId="15">'②国際医療救援部門⑤国際救援部門 (メモ)'!$A$1:$DF$24</definedName>
    <definedName name="_xlnm.Print_Area" localSheetId="6">③災害看護部門!$A$1:$DD$9</definedName>
    <definedName name="_xlnm.Print_Area" localSheetId="7">④防災減災部門!$A$1:$DG$9</definedName>
    <definedName name="_xlnm.Print_Area" localSheetId="8">⑥心理社会的支援部門!$A$1:$DD$71</definedName>
    <definedName name="_xlnm.Print_Area" localSheetId="9">⑦感染症部門!$A$1:$DD$5</definedName>
    <definedName name="_xlnm.Print_Area" localSheetId="10">⑧災害ボランティア部門!$A$1:$DD$21</definedName>
    <definedName name="_xlnm.Print_Area" localSheetId="11">⑨災害救護技術部門!$A$1:$DD$76</definedName>
    <definedName name="_xlnm.Print_Area" localSheetId="3">共通研究活動費!$A$1:$DD$136</definedName>
    <definedName name="_xlnm.Print_Area" localSheetId="13">研究活動支援費!$A$1:$DJ$52</definedName>
    <definedName name="_xlnm.Print_Area" localSheetId="2">研究環境整備費!$A$1:$DD$21</definedName>
    <definedName name="_xlnm.Print_Area" localSheetId="1">事務管理費!$A$1:$DD$71</definedName>
    <definedName name="_xlnm.Print_Area" localSheetId="14">予備費!$A$1:$DJ$34</definedName>
    <definedName name="_xlnm.Print_Titles" localSheetId="0">★部門研究費・事務費の支出簿!$1:$2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0" i="30" l="1"/>
  <c r="CL65" i="31" l="1"/>
  <c r="CL64" i="31"/>
  <c r="CL63" i="31"/>
  <c r="CL62" i="31"/>
  <c r="CL61" i="31"/>
  <c r="CL60" i="31"/>
  <c r="CL59" i="31"/>
  <c r="CL58" i="31"/>
  <c r="CL57" i="31"/>
  <c r="CL56" i="31"/>
  <c r="CE136" i="25"/>
  <c r="CL135" i="25"/>
  <c r="CL134" i="25"/>
  <c r="CL133" i="25"/>
  <c r="CL132" i="25"/>
  <c r="CL131" i="25"/>
  <c r="CL129" i="25"/>
  <c r="CL128" i="25"/>
  <c r="CL127" i="25"/>
  <c r="CL126" i="25"/>
  <c r="CL125" i="25"/>
  <c r="CL124" i="25"/>
  <c r="CL123" i="25"/>
  <c r="CL122" i="25"/>
  <c r="CL121" i="25"/>
  <c r="CL120" i="25"/>
  <c r="CL119" i="25"/>
  <c r="CL118" i="25"/>
  <c r="CL117" i="25"/>
  <c r="CL116" i="25"/>
  <c r="CE116" i="25"/>
  <c r="CE133" i="25"/>
  <c r="CE132" i="25"/>
  <c r="CE4" i="21"/>
  <c r="CE4" i="16"/>
  <c r="CE8" i="19"/>
  <c r="CH6" i="18"/>
  <c r="CF7" i="23"/>
  <c r="CE4" i="24"/>
  <c r="CE8" i="25"/>
  <c r="CL20" i="28"/>
  <c r="CL19" i="28"/>
  <c r="CL18" i="28"/>
  <c r="CL17" i="28"/>
  <c r="CL16" i="28"/>
  <c r="CL15" i="28"/>
  <c r="CL14" i="28"/>
  <c r="CL13" i="28"/>
  <c r="CL12" i="28"/>
  <c r="CL11" i="28"/>
  <c r="CL10" i="28"/>
  <c r="CL9" i="28"/>
  <c r="CL8" i="28"/>
  <c r="CL7" i="28"/>
  <c r="CL6" i="28"/>
  <c r="CL5" i="28"/>
  <c r="CL4" i="19"/>
  <c r="CL7" i="19"/>
  <c r="CL6" i="19"/>
  <c r="CL5" i="19"/>
  <c r="CL75" i="14"/>
  <c r="CL74" i="14"/>
  <c r="CL73" i="14"/>
  <c r="CL72" i="14"/>
  <c r="CL71" i="14"/>
  <c r="CL70" i="14"/>
  <c r="CL69" i="14"/>
  <c r="CL68" i="14"/>
  <c r="CL67" i="14"/>
  <c r="CL66" i="14"/>
  <c r="CL65" i="14"/>
  <c r="CL64" i="14"/>
  <c r="CL63" i="14"/>
  <c r="CL62" i="14"/>
  <c r="CL61" i="14"/>
  <c r="CL60" i="14"/>
  <c r="CL59" i="14"/>
  <c r="CL58" i="14"/>
  <c r="CL57" i="14"/>
  <c r="CL56" i="14"/>
  <c r="CL55" i="14"/>
  <c r="CL54" i="14"/>
  <c r="CL53" i="14"/>
  <c r="CL52" i="14"/>
  <c r="CL51" i="14"/>
  <c r="CL50" i="14"/>
  <c r="CL49" i="14"/>
  <c r="CL48" i="14"/>
  <c r="CL47" i="14"/>
  <c r="CL46" i="14"/>
  <c r="CL45" i="14"/>
  <c r="CL44" i="14"/>
  <c r="CL43" i="14"/>
  <c r="CL42" i="14"/>
  <c r="CL41" i="14"/>
  <c r="CL40" i="14"/>
  <c r="CL39" i="14"/>
  <c r="CL38" i="14"/>
  <c r="CL37" i="14"/>
  <c r="CE39" i="31" l="1"/>
  <c r="CE40" i="31"/>
  <c r="CE34" i="31" l="1"/>
  <c r="CE33" i="31"/>
  <c r="CE126" i="25"/>
  <c r="CE102" i="25"/>
  <c r="CF11" i="23"/>
  <c r="CF14" i="23" l="1"/>
  <c r="CF13" i="23"/>
  <c r="CE77" i="25" l="1"/>
  <c r="CE69" i="31"/>
  <c r="CE42" i="31"/>
  <c r="CE30" i="31"/>
  <c r="CE26" i="31"/>
  <c r="CE20" i="31"/>
  <c r="CE119" i="25"/>
  <c r="CE120" i="25" l="1"/>
  <c r="CE117" i="25"/>
  <c r="CE128" i="25"/>
  <c r="CE129" i="25"/>
  <c r="CE130" i="25"/>
  <c r="CE131" i="25"/>
  <c r="CE62" i="25"/>
  <c r="CE24" i="31"/>
  <c r="CE61" i="25"/>
  <c r="CE17" i="19" l="1"/>
  <c r="CE36" i="31" l="1"/>
  <c r="CE97" i="25"/>
  <c r="CE99" i="25"/>
  <c r="CE98" i="25"/>
  <c r="CE60" i="31"/>
  <c r="CE122" i="25" l="1"/>
  <c r="CE123" i="25"/>
  <c r="CE127" i="25"/>
  <c r="CE134" i="25"/>
  <c r="CE135" i="25"/>
  <c r="CE34" i="25"/>
  <c r="CE33" i="25"/>
  <c r="CE29" i="25"/>
  <c r="CE20" i="25"/>
  <c r="CE19" i="25"/>
  <c r="CE17" i="25"/>
  <c r="CE16" i="25"/>
  <c r="CE15" i="25"/>
  <c r="CE14" i="25"/>
  <c r="CE13" i="25"/>
  <c r="CE12" i="25"/>
  <c r="CE7" i="25"/>
  <c r="CE6" i="25"/>
  <c r="CE18" i="14" l="1"/>
  <c r="CE16" i="28"/>
  <c r="CE80" i="25"/>
  <c r="CE79" i="25"/>
  <c r="CE5" i="25" l="1"/>
  <c r="CE61" i="31"/>
  <c r="CE75" i="25"/>
  <c r="CE22" i="14"/>
  <c r="CE23" i="14"/>
  <c r="CE55" i="14"/>
  <c r="CE73" i="14"/>
  <c r="AC17" i="30"/>
  <c r="CE65" i="31"/>
  <c r="CE37" i="31" l="1"/>
  <c r="CE107" i="25" l="1"/>
  <c r="CE25" i="25"/>
  <c r="CE109" i="25"/>
  <c r="CE48" i="19" l="1"/>
  <c r="CE31" i="19"/>
  <c r="CE19" i="19"/>
  <c r="CE90" i="25" l="1"/>
  <c r="CE87" i="25"/>
  <c r="CE88" i="25"/>
  <c r="CE89" i="25"/>
  <c r="CE83" i="25"/>
  <c r="CE84" i="25"/>
  <c r="CE60" i="25"/>
  <c r="CE43" i="14"/>
  <c r="CE21" i="14"/>
  <c r="CE69" i="14" l="1"/>
  <c r="CE10" i="25"/>
  <c r="CE25" i="31" l="1"/>
  <c r="CE74" i="14"/>
  <c r="CE34" i="14"/>
  <c r="CE20" i="14"/>
  <c r="CE53" i="31" l="1"/>
  <c r="CE114" i="25" l="1"/>
  <c r="CE9" i="25"/>
  <c r="CE54" i="14"/>
  <c r="CE82" i="25"/>
  <c r="CE85" i="25"/>
  <c r="CE93" i="25"/>
  <c r="CE48" i="14"/>
  <c r="CE65" i="14"/>
  <c r="CE64" i="14"/>
  <c r="CE47" i="14"/>
  <c r="CE46" i="14"/>
  <c r="CE42" i="14"/>
  <c r="CE63" i="14"/>
  <c r="CE59" i="14"/>
  <c r="CE51" i="14"/>
  <c r="CE19" i="14"/>
  <c r="CE62" i="31" l="1"/>
  <c r="CE63" i="31"/>
  <c r="CE106" i="25"/>
  <c r="CE68" i="31"/>
  <c r="CE20" i="28" l="1"/>
  <c r="CE19" i="28"/>
  <c r="CE67" i="31"/>
  <c r="CE66" i="31"/>
  <c r="CE59" i="31"/>
  <c r="CE58" i="31"/>
  <c r="CE57" i="31"/>
  <c r="CE64" i="31"/>
  <c r="CE14" i="28" l="1"/>
  <c r="CE70" i="14" l="1"/>
  <c r="CE11" i="28" l="1"/>
  <c r="CE92" i="25" l="1"/>
  <c r="CE47" i="31"/>
  <c r="CE118" i="25"/>
  <c r="CE115" i="25"/>
  <c r="CE113" i="25"/>
  <c r="CE112" i="25"/>
  <c r="CE111" i="25"/>
  <c r="CE121" i="25"/>
  <c r="CE125" i="25"/>
  <c r="CE124" i="25"/>
  <c r="CE32" i="31" l="1"/>
  <c r="CE70" i="19"/>
  <c r="CE69" i="19"/>
  <c r="CE68" i="19"/>
  <c r="CE63" i="19"/>
  <c r="CE62" i="19"/>
  <c r="CE61" i="19"/>
  <c r="CE60" i="19"/>
  <c r="CE67" i="19"/>
  <c r="CE66" i="19"/>
  <c r="CE65" i="19"/>
  <c r="CE64" i="19"/>
  <c r="CE59" i="19"/>
  <c r="CE58" i="19"/>
  <c r="CE57" i="19"/>
  <c r="CE75" i="14"/>
  <c r="CX9" i="19"/>
  <c r="CE35" i="25"/>
  <c r="CE71" i="14"/>
  <c r="CE72" i="14"/>
  <c r="CE56" i="19"/>
  <c r="CE104" i="25"/>
  <c r="CE108" i="25"/>
  <c r="CE105" i="25"/>
  <c r="CE103" i="25"/>
  <c r="CE110" i="25"/>
  <c r="CE101" i="25"/>
  <c r="CE76" i="25"/>
  <c r="CE100" i="25"/>
  <c r="CE96" i="25"/>
  <c r="CE66" i="14"/>
  <c r="CE67" i="14"/>
  <c r="CE68" i="14"/>
  <c r="CE62" i="14"/>
  <c r="CE60" i="14"/>
  <c r="CE55" i="19" l="1"/>
  <c r="CE57" i="14"/>
  <c r="CE56" i="14" l="1"/>
  <c r="CE52" i="14"/>
  <c r="CE61" i="14"/>
  <c r="CE58" i="14"/>
  <c r="CE50" i="14" l="1"/>
  <c r="CE8" i="17"/>
  <c r="CE7" i="17"/>
  <c r="CE18" i="25"/>
  <c r="CE45" i="31" l="1"/>
  <c r="CE46" i="31"/>
  <c r="CE52" i="19" l="1"/>
  <c r="CE44" i="31"/>
  <c r="CE78" i="25"/>
  <c r="CE7" i="28" l="1"/>
  <c r="CE9" i="28"/>
  <c r="CE10" i="28"/>
  <c r="AC24" i="30"/>
  <c r="CE49" i="14"/>
  <c r="CE4" i="28"/>
  <c r="CE5" i="28"/>
  <c r="CE6" i="28"/>
  <c r="CE4" i="31"/>
  <c r="CE5" i="31"/>
  <c r="CE6" i="31"/>
  <c r="CE7" i="31"/>
  <c r="CE8" i="31"/>
  <c r="CE9" i="31"/>
  <c r="CE10" i="31"/>
  <c r="CE11" i="31"/>
  <c r="CE12" i="31"/>
  <c r="CE13" i="31"/>
  <c r="CE14" i="31"/>
  <c r="CE15" i="31"/>
  <c r="CE16" i="31"/>
  <c r="CE17" i="31"/>
  <c r="AC23" i="30" s="1"/>
  <c r="CE18" i="31"/>
  <c r="CE19" i="31"/>
  <c r="CE21" i="31"/>
  <c r="CE22" i="31"/>
  <c r="CE23" i="31"/>
  <c r="CE27" i="31"/>
  <c r="CE28" i="31"/>
  <c r="CE31" i="31"/>
  <c r="CE35" i="31"/>
  <c r="CE38" i="31"/>
  <c r="AC19" i="30" s="1"/>
  <c r="CE51" i="19"/>
  <c r="CE29" i="31"/>
  <c r="CE45" i="14"/>
  <c r="CE44" i="14"/>
  <c r="CE74" i="25"/>
  <c r="CE73" i="25"/>
  <c r="CE72" i="25"/>
  <c r="CE86" i="25"/>
  <c r="CE70" i="25"/>
  <c r="CE53" i="19"/>
  <c r="CE54" i="19"/>
  <c r="CE50" i="19"/>
  <c r="CE47" i="19"/>
  <c r="CE20" i="21"/>
  <c r="CE19" i="21"/>
  <c r="CE18" i="21"/>
  <c r="CE24" i="14"/>
  <c r="CE28" i="14"/>
  <c r="CE27" i="14"/>
  <c r="CE26" i="14"/>
  <c r="CE11" i="21"/>
  <c r="CE10" i="21"/>
  <c r="CE39" i="19"/>
  <c r="CE35" i="19"/>
  <c r="CE38" i="19"/>
  <c r="CE37" i="19"/>
  <c r="CE36" i="19"/>
  <c r="CE34" i="19"/>
  <c r="CE41" i="19"/>
  <c r="CE40" i="19"/>
  <c r="CE6" i="17"/>
  <c r="CE23" i="25"/>
  <c r="CE36" i="25"/>
  <c r="CE22" i="25"/>
  <c r="CE30" i="25"/>
  <c r="CE9" i="21"/>
  <c r="CE55" i="25"/>
  <c r="CE43" i="19"/>
  <c r="CE56" i="25"/>
  <c r="CE57" i="25"/>
  <c r="CE64" i="25"/>
  <c r="CE46" i="19"/>
  <c r="CE49" i="19"/>
  <c r="CE66" i="25"/>
  <c r="CE68" i="25"/>
  <c r="CE69" i="25"/>
  <c r="CE52" i="25"/>
  <c r="CE20" i="19"/>
  <c r="CE44" i="19"/>
  <c r="CE45" i="19"/>
  <c r="CH8" i="18"/>
  <c r="CH7" i="18"/>
  <c r="CE29" i="19"/>
  <c r="CE28" i="19"/>
  <c r="CE27" i="19"/>
  <c r="CE16" i="14"/>
  <c r="CE14" i="24"/>
  <c r="CE13" i="24"/>
  <c r="CE12" i="24"/>
  <c r="CE15" i="14"/>
  <c r="CE41" i="14"/>
  <c r="CE40" i="14"/>
  <c r="CE37" i="14"/>
  <c r="CE36" i="14"/>
  <c r="CE17" i="14"/>
  <c r="CE33" i="14"/>
  <c r="CE32" i="14"/>
  <c r="CE38" i="14"/>
  <c r="CE35" i="14"/>
  <c r="CE25" i="14"/>
  <c r="CE39" i="14"/>
  <c r="CE31" i="14"/>
  <c r="CE30" i="14"/>
  <c r="CE59" i="25"/>
  <c r="CE54" i="25"/>
  <c r="CE58" i="25"/>
  <c r="CE42" i="25"/>
  <c r="CE40" i="25"/>
  <c r="CE42" i="19"/>
  <c r="CE21" i="25"/>
  <c r="CE31" i="25"/>
  <c r="CE16" i="21"/>
  <c r="CE17" i="21"/>
  <c r="CE15" i="21"/>
  <c r="CE5" i="17"/>
  <c r="CE32" i="19"/>
  <c r="CE24" i="19"/>
  <c r="CE23" i="19"/>
  <c r="CE33" i="19"/>
  <c r="CE30" i="19"/>
  <c r="CF23" i="32"/>
  <c r="CF22" i="32"/>
  <c r="CF21" i="32"/>
  <c r="CF20" i="32"/>
  <c r="CF19" i="32"/>
  <c r="CF18" i="32"/>
  <c r="CF17" i="32"/>
  <c r="CF16" i="32"/>
  <c r="CF15" i="32"/>
  <c r="CM15" i="32" s="1"/>
  <c r="CF12" i="32"/>
  <c r="CF11" i="32"/>
  <c r="CF10" i="32"/>
  <c r="CF9" i="32"/>
  <c r="CF8" i="32"/>
  <c r="CF7" i="32"/>
  <c r="CF6" i="32"/>
  <c r="CF5" i="32"/>
  <c r="CF4" i="32"/>
  <c r="CE29" i="14"/>
  <c r="CE14" i="21"/>
  <c r="CE13" i="21"/>
  <c r="CE12" i="21"/>
  <c r="CE25" i="19"/>
  <c r="CE26" i="19"/>
  <c r="CE7" i="24"/>
  <c r="CE8" i="24"/>
  <c r="CE9" i="24"/>
  <c r="CE10" i="24"/>
  <c r="CE11" i="24"/>
  <c r="CE6" i="24"/>
  <c r="CF12" i="23"/>
  <c r="CF15" i="23"/>
  <c r="CF9" i="23"/>
  <c r="CF10" i="23"/>
  <c r="CE22" i="19"/>
  <c r="CE21" i="19"/>
  <c r="CE14" i="14"/>
  <c r="CE18" i="19"/>
  <c r="CE16" i="19"/>
  <c r="DD12" i="27"/>
  <c r="DD13" i="27"/>
  <c r="DD14" i="27"/>
  <c r="DD15" i="27"/>
  <c r="DD16" i="27"/>
  <c r="DD17" i="27"/>
  <c r="DD18" i="27"/>
  <c r="DD19" i="27"/>
  <c r="DD20" i="27"/>
  <c r="DD21" i="27"/>
  <c r="DD22" i="27"/>
  <c r="DD23" i="27"/>
  <c r="DD24" i="27"/>
  <c r="DD25" i="27"/>
  <c r="DD26" i="27"/>
  <c r="DD27" i="27"/>
  <c r="DD28" i="27"/>
  <c r="DD29" i="27"/>
  <c r="DD30" i="27"/>
  <c r="DD31" i="27"/>
  <c r="DD32" i="27"/>
  <c r="DD33" i="27"/>
  <c r="DD34" i="27"/>
  <c r="DD35" i="27"/>
  <c r="DD36" i="27"/>
  <c r="DD37" i="27"/>
  <c r="DD38" i="27"/>
  <c r="DD39" i="27"/>
  <c r="DD40" i="27"/>
  <c r="DD41" i="27"/>
  <c r="DD42" i="27"/>
  <c r="DD43" i="27"/>
  <c r="DD44" i="27"/>
  <c r="DD45" i="27"/>
  <c r="DD46" i="27"/>
  <c r="DD47" i="27"/>
  <c r="DD48" i="27"/>
  <c r="DD49" i="27"/>
  <c r="DD50" i="27"/>
  <c r="CE56" i="31"/>
  <c r="CE55" i="31"/>
  <c r="CE70" i="31"/>
  <c r="CE54" i="31"/>
  <c r="CE52" i="31"/>
  <c r="AC22" i="30" s="1"/>
  <c r="CE51" i="31"/>
  <c r="CE50" i="31"/>
  <c r="CE49" i="31"/>
  <c r="CE48" i="31"/>
  <c r="CE41" i="31"/>
  <c r="CE43" i="31"/>
  <c r="CE12" i="14"/>
  <c r="CE8" i="21"/>
  <c r="CE7" i="21"/>
  <c r="CE5" i="21"/>
  <c r="CE6" i="21"/>
  <c r="W3" i="30"/>
  <c r="W25" i="30" s="1"/>
  <c r="DD12" i="29"/>
  <c r="DD13" i="29"/>
  <c r="DD14" i="29"/>
  <c r="DD15" i="29"/>
  <c r="DD16" i="29"/>
  <c r="DD17" i="29"/>
  <c r="DD18" i="29"/>
  <c r="DD19" i="29"/>
  <c r="DD20" i="29"/>
  <c r="DD21" i="29"/>
  <c r="DD22" i="29"/>
  <c r="DD23" i="29"/>
  <c r="DD24" i="29"/>
  <c r="DD25" i="29"/>
  <c r="DD26" i="29"/>
  <c r="DD27" i="29"/>
  <c r="DD28" i="29"/>
  <c r="DD29" i="29"/>
  <c r="DD30" i="29"/>
  <c r="DD31" i="29"/>
  <c r="DD32" i="29"/>
  <c r="DD33" i="29"/>
  <c r="CK33" i="29"/>
  <c r="CK32" i="29"/>
  <c r="CK31" i="29"/>
  <c r="CK30" i="29"/>
  <c r="CK29" i="29"/>
  <c r="CK28" i="29"/>
  <c r="CK27" i="29"/>
  <c r="CK26" i="29"/>
  <c r="CK25" i="29"/>
  <c r="CK24" i="29"/>
  <c r="CK23" i="29"/>
  <c r="CK22" i="29"/>
  <c r="CK21" i="29"/>
  <c r="CK20" i="29"/>
  <c r="CK19" i="29"/>
  <c r="CK18" i="29"/>
  <c r="CK17" i="29"/>
  <c r="CK16" i="29"/>
  <c r="CK15" i="29"/>
  <c r="CK14" i="29"/>
  <c r="CK13" i="29"/>
  <c r="CK12" i="29"/>
  <c r="CK11" i="29"/>
  <c r="CK10" i="29"/>
  <c r="CK9" i="29"/>
  <c r="CK8" i="29"/>
  <c r="CK7" i="29"/>
  <c r="CK6" i="29"/>
  <c r="CK5" i="29"/>
  <c r="CK4" i="29"/>
  <c r="CR4" i="29" s="1"/>
  <c r="CE11" i="25"/>
  <c r="CE10" i="19"/>
  <c r="CE18" i="28"/>
  <c r="CE17" i="28"/>
  <c r="CE15" i="28"/>
  <c r="CE13" i="28"/>
  <c r="CE12" i="28"/>
  <c r="CE8" i="28"/>
  <c r="CK50" i="27"/>
  <c r="CK49" i="27"/>
  <c r="CK48" i="27"/>
  <c r="CK47" i="27"/>
  <c r="CK46" i="27"/>
  <c r="CK45" i="27"/>
  <c r="CK44" i="27"/>
  <c r="CK43" i="27"/>
  <c r="CK42" i="27"/>
  <c r="CK41" i="27"/>
  <c r="CK40" i="27"/>
  <c r="CK39" i="27"/>
  <c r="CK38" i="27"/>
  <c r="CK37" i="27"/>
  <c r="CK36" i="27"/>
  <c r="CK35" i="27"/>
  <c r="CK34" i="27"/>
  <c r="CK33" i="27"/>
  <c r="CK32" i="27"/>
  <c r="CK31" i="27"/>
  <c r="CK30" i="27"/>
  <c r="CK29" i="27"/>
  <c r="CK28" i="27"/>
  <c r="CK27" i="27"/>
  <c r="CK26" i="27"/>
  <c r="CK25" i="27"/>
  <c r="CK24" i="27"/>
  <c r="CK23" i="27"/>
  <c r="CK22" i="27"/>
  <c r="CK21" i="27"/>
  <c r="CK20" i="27"/>
  <c r="CK19" i="27"/>
  <c r="CK18" i="27"/>
  <c r="CK17" i="27"/>
  <c r="CK16" i="27"/>
  <c r="CK15" i="27"/>
  <c r="CK14" i="27"/>
  <c r="CK13" i="27"/>
  <c r="CK12" i="27"/>
  <c r="CK11" i="27"/>
  <c r="CK10" i="27"/>
  <c r="CK9" i="27"/>
  <c r="CK8" i="27"/>
  <c r="CK7" i="27"/>
  <c r="CK6" i="27"/>
  <c r="CK5" i="27"/>
  <c r="CR4" i="27" s="1"/>
  <c r="CK4" i="27"/>
  <c r="CF160" i="25"/>
  <c r="CE91" i="25"/>
  <c r="CE46" i="25"/>
  <c r="CE51" i="25"/>
  <c r="CE43" i="25"/>
  <c r="CE27" i="25"/>
  <c r="CE26" i="25"/>
  <c r="CE95" i="25"/>
  <c r="CE94" i="25"/>
  <c r="CE50" i="25"/>
  <c r="CE49" i="25"/>
  <c r="CE24" i="25"/>
  <c r="CE48" i="25"/>
  <c r="CE47" i="25"/>
  <c r="CE63" i="25"/>
  <c r="CE45" i="25"/>
  <c r="CE53" i="25"/>
  <c r="CE44" i="25"/>
  <c r="CE41" i="25"/>
  <c r="CE39" i="25"/>
  <c r="CE38" i="25"/>
  <c r="CE32" i="25"/>
  <c r="CE37" i="25"/>
  <c r="CE28" i="25"/>
  <c r="CE67" i="25"/>
  <c r="CE65" i="25"/>
  <c r="CE4" i="25"/>
  <c r="CF8" i="23"/>
  <c r="CF6" i="23"/>
  <c r="CF5" i="23"/>
  <c r="CF4" i="23"/>
  <c r="CE15" i="19"/>
  <c r="CE14" i="19"/>
  <c r="CE13" i="19"/>
  <c r="CE12" i="19"/>
  <c r="CE11" i="19"/>
  <c r="CE7" i="19"/>
  <c r="CE6" i="19"/>
  <c r="CE5" i="19"/>
  <c r="CE4" i="19"/>
  <c r="CH5" i="18"/>
  <c r="CH4" i="18"/>
  <c r="CO4" i="18" s="1"/>
  <c r="DA4" i="18" s="1"/>
  <c r="CE4" i="17"/>
  <c r="CL4" i="17" s="1"/>
  <c r="CL5" i="17" s="1"/>
  <c r="CE7" i="14"/>
  <c r="CE11" i="14"/>
  <c r="CE6" i="14"/>
  <c r="CE9" i="14"/>
  <c r="CE10" i="14"/>
  <c r="CE4" i="14"/>
  <c r="CE8" i="14"/>
  <c r="D4" i="2"/>
  <c r="D16" i="2" s="1"/>
  <c r="B16" i="2"/>
  <c r="D10" i="2"/>
  <c r="F10" i="2" s="1"/>
  <c r="D14" i="2"/>
  <c r="F14" i="2" s="1"/>
  <c r="D11" i="2"/>
  <c r="F11" i="2" s="1"/>
  <c r="D12" i="2"/>
  <c r="F12" i="2" s="1"/>
  <c r="D5" i="2"/>
  <c r="F5" i="2" s="1"/>
  <c r="D9" i="2"/>
  <c r="F9" i="2" s="1"/>
  <c r="D8" i="2"/>
  <c r="F8" i="2" s="1"/>
  <c r="E2" i="2"/>
  <c r="D6" i="2"/>
  <c r="F6" i="2" s="1"/>
  <c r="D13" i="2"/>
  <c r="F13" i="2" s="1"/>
  <c r="D7" i="2"/>
  <c r="F7" i="2" s="1"/>
  <c r="AC12" i="30" l="1"/>
  <c r="CL8" i="19"/>
  <c r="CL10" i="19" s="1"/>
  <c r="CL11" i="19" s="1"/>
  <c r="CL12" i="19" s="1"/>
  <c r="CL13" i="19" s="1"/>
  <c r="CL14" i="19" s="1"/>
  <c r="CL15" i="19" s="1"/>
  <c r="CL16" i="19" s="1"/>
  <c r="CL17" i="19" s="1"/>
  <c r="CL18" i="19" s="1"/>
  <c r="CL19" i="19" s="1"/>
  <c r="CL20" i="19" s="1"/>
  <c r="CL21" i="19" s="1"/>
  <c r="CL22" i="19" s="1"/>
  <c r="CL23" i="19" s="1"/>
  <c r="CL24" i="19" s="1"/>
  <c r="CL25" i="19" s="1"/>
  <c r="CL26" i="19" s="1"/>
  <c r="CL27" i="19" s="1"/>
  <c r="CL28" i="19" s="1"/>
  <c r="CL29" i="19" s="1"/>
  <c r="CL30" i="19" s="1"/>
  <c r="CL31" i="19" s="1"/>
  <c r="CL32" i="19" s="1"/>
  <c r="CL33" i="19" s="1"/>
  <c r="CL34" i="19" s="1"/>
  <c r="CL35" i="19" s="1"/>
  <c r="CL36" i="19" s="1"/>
  <c r="CL37" i="19" s="1"/>
  <c r="CL38" i="19" s="1"/>
  <c r="CL39" i="19" s="1"/>
  <c r="CL40" i="19" s="1"/>
  <c r="CL41" i="19" s="1"/>
  <c r="CL42" i="19" s="1"/>
  <c r="CL43" i="19" s="1"/>
  <c r="CL44" i="19" s="1"/>
  <c r="CL45" i="19" s="1"/>
  <c r="CL46" i="19" s="1"/>
  <c r="CL47" i="19" s="1"/>
  <c r="CL48" i="19" s="1"/>
  <c r="CL49" i="19" s="1"/>
  <c r="CL50" i="19" s="1"/>
  <c r="CL51" i="19" s="1"/>
  <c r="CL52" i="19" s="1"/>
  <c r="CL53" i="19" s="1"/>
  <c r="CL54" i="19" s="1"/>
  <c r="CL55" i="19" s="1"/>
  <c r="CL56" i="19" s="1"/>
  <c r="CL57" i="19" s="1"/>
  <c r="CL58" i="19" s="1"/>
  <c r="CL59" i="19" s="1"/>
  <c r="CL60" i="19" s="1"/>
  <c r="CL61" i="19" s="1"/>
  <c r="CL62" i="19" s="1"/>
  <c r="CL63" i="19" s="1"/>
  <c r="CL64" i="19" s="1"/>
  <c r="CL65" i="19" s="1"/>
  <c r="CL66" i="19" s="1"/>
  <c r="CL67" i="19" s="1"/>
  <c r="CL68" i="19" s="1"/>
  <c r="CL69" i="19" s="1"/>
  <c r="CL70" i="19" s="1"/>
  <c r="CE71" i="19"/>
  <c r="CH9" i="18"/>
  <c r="AC7" i="30" s="1"/>
  <c r="CE13" i="32"/>
  <c r="CE21" i="28"/>
  <c r="CL6" i="17"/>
  <c r="CL7" i="17" s="1"/>
  <c r="CL8" i="17" s="1"/>
  <c r="CE71" i="31"/>
  <c r="AC16" i="30" s="1"/>
  <c r="CL4" i="16"/>
  <c r="CX4" i="16" s="1"/>
  <c r="CE5" i="16"/>
  <c r="AC9" i="30" s="1"/>
  <c r="AN9" i="30" s="1"/>
  <c r="CE9" i="17"/>
  <c r="AC6" i="30" s="1"/>
  <c r="CL4" i="24"/>
  <c r="CL6" i="24" s="1"/>
  <c r="CX6" i="24" s="1"/>
  <c r="CE15" i="24"/>
  <c r="AC4" i="30" s="1"/>
  <c r="CM4" i="23"/>
  <c r="CM5" i="23" s="1"/>
  <c r="CM6" i="23" s="1"/>
  <c r="CM7" i="23" s="1"/>
  <c r="CM8" i="23" s="1"/>
  <c r="CM9" i="23" s="1"/>
  <c r="CM10" i="23" s="1"/>
  <c r="CM11" i="23" s="1"/>
  <c r="CM12" i="23" s="1"/>
  <c r="CM13" i="23" s="1"/>
  <c r="CM14" i="23" s="1"/>
  <c r="CM15" i="23" s="1"/>
  <c r="CF16" i="23"/>
  <c r="AC5" i="30" s="1"/>
  <c r="CE76" i="14"/>
  <c r="AC11" i="30" s="1"/>
  <c r="CL4" i="31"/>
  <c r="CL5" i="31" s="1"/>
  <c r="CL6" i="31" s="1"/>
  <c r="CL7" i="31" s="1"/>
  <c r="CC111" i="31"/>
  <c r="CL4" i="25"/>
  <c r="CL5" i="25" s="1"/>
  <c r="CL6" i="25" s="1"/>
  <c r="CL7" i="25" s="1"/>
  <c r="CL8" i="25" s="1"/>
  <c r="CL9" i="25" s="1"/>
  <c r="CL10" i="25" s="1"/>
  <c r="CL11" i="25" s="1"/>
  <c r="CL12" i="25" s="1"/>
  <c r="CL13" i="25" s="1"/>
  <c r="CL14" i="25" s="1"/>
  <c r="CL15" i="25" s="1"/>
  <c r="CL16" i="25" s="1"/>
  <c r="CL17" i="25" s="1"/>
  <c r="CL18" i="25" s="1"/>
  <c r="CL19" i="25" s="1"/>
  <c r="CL20" i="25" s="1"/>
  <c r="CL21" i="25" s="1"/>
  <c r="CL22" i="25" s="1"/>
  <c r="CL23" i="25" s="1"/>
  <c r="CL24" i="25" s="1"/>
  <c r="CL25" i="25" s="1"/>
  <c r="CL26" i="25" s="1"/>
  <c r="CL27" i="25" s="1"/>
  <c r="CL28" i="25" s="1"/>
  <c r="CL29" i="25" s="1"/>
  <c r="CL30" i="25" s="1"/>
  <c r="CL31" i="25" s="1"/>
  <c r="CL32" i="25" s="1"/>
  <c r="CL33" i="25" s="1"/>
  <c r="CL34" i="25" s="1"/>
  <c r="CL35" i="25" s="1"/>
  <c r="CL36" i="25" s="1"/>
  <c r="CL37" i="25" s="1"/>
  <c r="CL38" i="25" s="1"/>
  <c r="CL39" i="25" s="1"/>
  <c r="CL40" i="25" s="1"/>
  <c r="CL41" i="25" s="1"/>
  <c r="CL42" i="25" s="1"/>
  <c r="CL43" i="25" s="1"/>
  <c r="CL44" i="25" s="1"/>
  <c r="CL45" i="25" s="1"/>
  <c r="CL46" i="25" s="1"/>
  <c r="CL47" i="25" s="1"/>
  <c r="CL48" i="25" s="1"/>
  <c r="CL49" i="25" s="1"/>
  <c r="CL50" i="25" s="1"/>
  <c r="CL51" i="25" s="1"/>
  <c r="CL52" i="25" s="1"/>
  <c r="CL53" i="25" s="1"/>
  <c r="CL54" i="25" s="1"/>
  <c r="CL55" i="25" s="1"/>
  <c r="CL56" i="25" s="1"/>
  <c r="CL57" i="25" s="1"/>
  <c r="CL58" i="25" s="1"/>
  <c r="CL59" i="25" s="1"/>
  <c r="CL60" i="25" s="1"/>
  <c r="CL61" i="25" s="1"/>
  <c r="CL62" i="25" s="1"/>
  <c r="CL63" i="25" s="1"/>
  <c r="CL64" i="25" s="1"/>
  <c r="CL65" i="25" s="1"/>
  <c r="CL66" i="25" s="1"/>
  <c r="CL67" i="25" s="1"/>
  <c r="CL68" i="25" s="1"/>
  <c r="CL69" i="25" s="1"/>
  <c r="CL70" i="25" s="1"/>
  <c r="CL71" i="25" s="1"/>
  <c r="CL72" i="25" s="1"/>
  <c r="CL73" i="25" s="1"/>
  <c r="CL74" i="25" s="1"/>
  <c r="CL75" i="25" s="1"/>
  <c r="CL76" i="25" s="1"/>
  <c r="CL77" i="25" s="1"/>
  <c r="CL78" i="25" s="1"/>
  <c r="CL79" i="25" s="1"/>
  <c r="CL80" i="25" s="1"/>
  <c r="CL81" i="25" s="1"/>
  <c r="CL82" i="25" s="1"/>
  <c r="CL83" i="25" s="1"/>
  <c r="CL84" i="25" s="1"/>
  <c r="CL85" i="25" s="1"/>
  <c r="CL86" i="25" s="1"/>
  <c r="CL87" i="25" s="1"/>
  <c r="CL88" i="25" s="1"/>
  <c r="CL89" i="25" s="1"/>
  <c r="CL90" i="25" s="1"/>
  <c r="CL91" i="25" s="1"/>
  <c r="CL92" i="25" s="1"/>
  <c r="CL93" i="25" s="1"/>
  <c r="CL94" i="25" s="1"/>
  <c r="CL95" i="25" s="1"/>
  <c r="CL96" i="25" s="1"/>
  <c r="CL97" i="25" s="1"/>
  <c r="CL98" i="25" s="1"/>
  <c r="CL99" i="25" s="1"/>
  <c r="CL100" i="25" s="1"/>
  <c r="CL101" i="25" s="1"/>
  <c r="CL102" i="25" s="1"/>
  <c r="CL103" i="25" s="1"/>
  <c r="CL104" i="25" s="1"/>
  <c r="CL105" i="25" s="1"/>
  <c r="CL106" i="25" s="1"/>
  <c r="CL107" i="25" s="1"/>
  <c r="CL108" i="25" s="1"/>
  <c r="CL109" i="25" s="1"/>
  <c r="CL110" i="25" s="1"/>
  <c r="CL111" i="25" s="1"/>
  <c r="CL112" i="25" s="1"/>
  <c r="CL113" i="25" s="1"/>
  <c r="CL114" i="25" s="1"/>
  <c r="CL115" i="25" s="1"/>
  <c r="CL130" i="25" s="1"/>
  <c r="AC8" i="30"/>
  <c r="AC13" i="30"/>
  <c r="CL4" i="21"/>
  <c r="CL5" i="21" s="1"/>
  <c r="CL6" i="21" s="1"/>
  <c r="CL7" i="21" s="1"/>
  <c r="CL8" i="21" s="1"/>
  <c r="CL9" i="21" s="1"/>
  <c r="CL10" i="21" s="1"/>
  <c r="CL11" i="21" s="1"/>
  <c r="CL12" i="21" s="1"/>
  <c r="CL13" i="21" s="1"/>
  <c r="CL14" i="21" s="1"/>
  <c r="CL15" i="21" s="1"/>
  <c r="CL16" i="21" s="1"/>
  <c r="CL17" i="21" s="1"/>
  <c r="CL18" i="21" s="1"/>
  <c r="CL19" i="21" s="1"/>
  <c r="CL20" i="21" s="1"/>
  <c r="CE21" i="21"/>
  <c r="AC10" i="30" s="1"/>
  <c r="CX5" i="19"/>
  <c r="CM16" i="32"/>
  <c r="CM17" i="32" s="1"/>
  <c r="CY15" i="32"/>
  <c r="CY4" i="23"/>
  <c r="CR5" i="27"/>
  <c r="DD5" i="27" s="1"/>
  <c r="DD4" i="27"/>
  <c r="CE94" i="14"/>
  <c r="CR5" i="29"/>
  <c r="CR6" i="29" s="1"/>
  <c r="DD4" i="29"/>
  <c r="CK34" i="29"/>
  <c r="AC15" i="30" s="1"/>
  <c r="AN15" i="30" s="1"/>
  <c r="CL4" i="14"/>
  <c r="CL5" i="14" s="1"/>
  <c r="CE24" i="32"/>
  <c r="CK51" i="27"/>
  <c r="AC14" i="30" s="1"/>
  <c r="AM14" i="30" s="1"/>
  <c r="CL4" i="28"/>
  <c r="CY6" i="23"/>
  <c r="CX4" i="17"/>
  <c r="CM4" i="32"/>
  <c r="F4" i="2"/>
  <c r="F16" i="2" s="1"/>
  <c r="CO5" i="18"/>
  <c r="CX4" i="24" l="1"/>
  <c r="CY16" i="32"/>
  <c r="CX126" i="25"/>
  <c r="CX4" i="31"/>
  <c r="DD5" i="29"/>
  <c r="CL7" i="24"/>
  <c r="CL8" i="24" s="1"/>
  <c r="CX4" i="21"/>
  <c r="CR6" i="27"/>
  <c r="CY5" i="23"/>
  <c r="CL8" i="31"/>
  <c r="CL9" i="31" s="1"/>
  <c r="CL10" i="31" s="1"/>
  <c r="CL11" i="31" s="1"/>
  <c r="CL12" i="31" s="1"/>
  <c r="CL13" i="31" s="1"/>
  <c r="CL14" i="31" s="1"/>
  <c r="CN111" i="31"/>
  <c r="CX5" i="25"/>
  <c r="CX4" i="25"/>
  <c r="CX5" i="14"/>
  <c r="CL6" i="14"/>
  <c r="CX8" i="28"/>
  <c r="AN17" i="30"/>
  <c r="AN19" i="30"/>
  <c r="AN22" i="30"/>
  <c r="AN24" i="30"/>
  <c r="AN18" i="30"/>
  <c r="AN20" i="30"/>
  <c r="AN21" i="30"/>
  <c r="AN14" i="30"/>
  <c r="CX5" i="31"/>
  <c r="AM9" i="30"/>
  <c r="AM12" i="30"/>
  <c r="CX4" i="28"/>
  <c r="CX4" i="14"/>
  <c r="AM15" i="30"/>
  <c r="CX5" i="21"/>
  <c r="AM16" i="30"/>
  <c r="DA5" i="18"/>
  <c r="CO6" i="18"/>
  <c r="DD6" i="29"/>
  <c r="CR7" i="29"/>
  <c r="CX5" i="17"/>
  <c r="CY7" i="23"/>
  <c r="CY4" i="32"/>
  <c r="CM5" i="32"/>
  <c r="CM18" i="32"/>
  <c r="CY17" i="32"/>
  <c r="CX7" i="24" l="1"/>
  <c r="DD6" i="27"/>
  <c r="CR7" i="27"/>
  <c r="CX6" i="25"/>
  <c r="CL15" i="31"/>
  <c r="CX4" i="19"/>
  <c r="CL7" i="14"/>
  <c r="CX6" i="14"/>
  <c r="CX9" i="28"/>
  <c r="CX6" i="31"/>
  <c r="CX6" i="21"/>
  <c r="AN12" i="30"/>
  <c r="DD7" i="29"/>
  <c r="CR8" i="29"/>
  <c r="CO7" i="18"/>
  <c r="DA6" i="18"/>
  <c r="CX8" i="24"/>
  <c r="CL9" i="24"/>
  <c r="CY18" i="32"/>
  <c r="CM19" i="32"/>
  <c r="CM6" i="32"/>
  <c r="CY5" i="32"/>
  <c r="CY8" i="23"/>
  <c r="CX6" i="17"/>
  <c r="DD7" i="27" l="1"/>
  <c r="CR8" i="27"/>
  <c r="CX7" i="25"/>
  <c r="CL16" i="31"/>
  <c r="CL17" i="31" s="1"/>
  <c r="CX6" i="19"/>
  <c r="CL8" i="14"/>
  <c r="CX7" i="14"/>
  <c r="CX10" i="28"/>
  <c r="CX7" i="31"/>
  <c r="CX7" i="21"/>
  <c r="CY6" i="32"/>
  <c r="CM7" i="32"/>
  <c r="CL10" i="24"/>
  <c r="CX9" i="24"/>
  <c r="CX7" i="17"/>
  <c r="CY19" i="32"/>
  <c r="CM20" i="32"/>
  <c r="CY9" i="23"/>
  <c r="CY11" i="23"/>
  <c r="DD8" i="29"/>
  <c r="CR9" i="29"/>
  <c r="DA7" i="18"/>
  <c r="CO8" i="18"/>
  <c r="CX5" i="28"/>
  <c r="DD8" i="27" l="1"/>
  <c r="CR9" i="27"/>
  <c r="CX8" i="25"/>
  <c r="CL18" i="31"/>
  <c r="CL19" i="31" s="1"/>
  <c r="CL20" i="31" s="1"/>
  <c r="CL21" i="31" s="1"/>
  <c r="CL22" i="31" s="1"/>
  <c r="CL23" i="31" s="1"/>
  <c r="CL24" i="31" s="1"/>
  <c r="CL25" i="31" s="1"/>
  <c r="CL26" i="31" s="1"/>
  <c r="CL27" i="31" s="1"/>
  <c r="CL28" i="31" s="1"/>
  <c r="CL29" i="31" s="1"/>
  <c r="CL30" i="31" s="1"/>
  <c r="CL31" i="31" s="1"/>
  <c r="CL32" i="31" s="1"/>
  <c r="CL33" i="31" s="1"/>
  <c r="CL34" i="31" s="1"/>
  <c r="CL35" i="31" s="1"/>
  <c r="CL36" i="31" s="1"/>
  <c r="CL37" i="31" s="1"/>
  <c r="CL38" i="31" s="1"/>
  <c r="CL39" i="31" s="1"/>
  <c r="CL40" i="31" s="1"/>
  <c r="CL41" i="31" s="1"/>
  <c r="CL42" i="31" s="1"/>
  <c r="CL43" i="31" s="1"/>
  <c r="CL44" i="31" s="1"/>
  <c r="CL45" i="31" s="1"/>
  <c r="CL46" i="31" s="1"/>
  <c r="CL47" i="31" s="1"/>
  <c r="CL48" i="31" s="1"/>
  <c r="CL49" i="31" s="1"/>
  <c r="CL50" i="31" s="1"/>
  <c r="CL51" i="31" s="1"/>
  <c r="CL52" i="31" s="1"/>
  <c r="CL53" i="31" s="1"/>
  <c r="CL54" i="31" s="1"/>
  <c r="CL55" i="31" s="1"/>
  <c r="CX7" i="19"/>
  <c r="CL9" i="14"/>
  <c r="CX8" i="14"/>
  <c r="CX11" i="28"/>
  <c r="DA8" i="18"/>
  <c r="CX8" i="17"/>
  <c r="CX9" i="17"/>
  <c r="CX8" i="21"/>
  <c r="DD9" i="29"/>
  <c r="CR10" i="29"/>
  <c r="CY10" i="23"/>
  <c r="CX10" i="24"/>
  <c r="CL11" i="24"/>
  <c r="CM21" i="32"/>
  <c r="CY20" i="32"/>
  <c r="CM8" i="32"/>
  <c r="CY7" i="32"/>
  <c r="CX6" i="28"/>
  <c r="CX116" i="25" l="1"/>
  <c r="DD9" i="27"/>
  <c r="CR10" i="27"/>
  <c r="CY13" i="23"/>
  <c r="CY14" i="23"/>
  <c r="CX9" i="25"/>
  <c r="CX8" i="19"/>
  <c r="CL10" i="14"/>
  <c r="CX9" i="14"/>
  <c r="CX12" i="28"/>
  <c r="CX8" i="31"/>
  <c r="CX9" i="21"/>
  <c r="AM6" i="30"/>
  <c r="AN6" i="30"/>
  <c r="AM7" i="30"/>
  <c r="AN7" i="30"/>
  <c r="CY12" i="23"/>
  <c r="CY8" i="32"/>
  <c r="CM9" i="32"/>
  <c r="CM22" i="32"/>
  <c r="CY21" i="32"/>
  <c r="CL12" i="24"/>
  <c r="CX11" i="24"/>
  <c r="CR11" i="29"/>
  <c r="DD11" i="29" s="1"/>
  <c r="DD10" i="29"/>
  <c r="CX7" i="28"/>
  <c r="CL66" i="31" l="1"/>
  <c r="CL67" i="31" s="1"/>
  <c r="CL68" i="31" s="1"/>
  <c r="CL69" i="31" s="1"/>
  <c r="CL70" i="31" s="1"/>
  <c r="CR11" i="27"/>
  <c r="DD11" i="27" s="1"/>
  <c r="DD10" i="27"/>
  <c r="CX10" i="25"/>
  <c r="CX10" i="19"/>
  <c r="CL11" i="14"/>
  <c r="CX10" i="14"/>
  <c r="CX13" i="28"/>
  <c r="CX9" i="31"/>
  <c r="CY15" i="23"/>
  <c r="CX10" i="21"/>
  <c r="CM10" i="32"/>
  <c r="CY9" i="32"/>
  <c r="CM23" i="32"/>
  <c r="CY23" i="32" s="1"/>
  <c r="CY22" i="32"/>
  <c r="CX12" i="24"/>
  <c r="CL13" i="24"/>
  <c r="CX11" i="25" l="1"/>
  <c r="CX11" i="19"/>
  <c r="CL12" i="14"/>
  <c r="CX11" i="14"/>
  <c r="CX14" i="28"/>
  <c r="CX10" i="31"/>
  <c r="CX11" i="21"/>
  <c r="AN5" i="30"/>
  <c r="AM5" i="30"/>
  <c r="CY10" i="32"/>
  <c r="CM11" i="32"/>
  <c r="CL14" i="24"/>
  <c r="CX13" i="24"/>
  <c r="CX12" i="25" l="1"/>
  <c r="CX24" i="31"/>
  <c r="CX12" i="19"/>
  <c r="CL14" i="14"/>
  <c r="CX12" i="14"/>
  <c r="CX15" i="28"/>
  <c r="CX11" i="31"/>
  <c r="CX12" i="21"/>
  <c r="CX14" i="24"/>
  <c r="CY11" i="32"/>
  <c r="CM12" i="32"/>
  <c r="CY12" i="32" s="1"/>
  <c r="CX16" i="28" l="1"/>
  <c r="CX13" i="25"/>
  <c r="CX13" i="19"/>
  <c r="CL15" i="14"/>
  <c r="CX14" i="14"/>
  <c r="CX17" i="28"/>
  <c r="CX12" i="31"/>
  <c r="CX15" i="24"/>
  <c r="CX13" i="21"/>
  <c r="CX14" i="25" l="1"/>
  <c r="CX14" i="19"/>
  <c r="CL16" i="14"/>
  <c r="CX15" i="14"/>
  <c r="CX18" i="28"/>
  <c r="CX13" i="31"/>
  <c r="AM4" i="30"/>
  <c r="AN4" i="30"/>
  <c r="CX14" i="21"/>
  <c r="CX15" i="25" l="1"/>
  <c r="CX15" i="19"/>
  <c r="CL17" i="14"/>
  <c r="CX16" i="14"/>
  <c r="CX19" i="28"/>
  <c r="CX20" i="28"/>
  <c r="CX14" i="31"/>
  <c r="CX15" i="21"/>
  <c r="CX16" i="25" l="1"/>
  <c r="CX16" i="19"/>
  <c r="CL18" i="14"/>
  <c r="CX17" i="14"/>
  <c r="CX16" i="21"/>
  <c r="CX18" i="14" l="1"/>
  <c r="CL19" i="14"/>
  <c r="CX17" i="25"/>
  <c r="CX17" i="19"/>
  <c r="CL20" i="14"/>
  <c r="CX19" i="14"/>
  <c r="CX17" i="21"/>
  <c r="CX18" i="25" l="1"/>
  <c r="CX18" i="19"/>
  <c r="CL21" i="14"/>
  <c r="CX20" i="14"/>
  <c r="CX18" i="21"/>
  <c r="CX19" i="25" l="1"/>
  <c r="CX19" i="19"/>
  <c r="CL22" i="14"/>
  <c r="CX21" i="14"/>
  <c r="CX15" i="31"/>
  <c r="CX19" i="21"/>
  <c r="CX20" i="25" l="1"/>
  <c r="CX20" i="19"/>
  <c r="CL23" i="14"/>
  <c r="CX22" i="14"/>
  <c r="CX20" i="21"/>
  <c r="CX21" i="25" l="1"/>
  <c r="CX21" i="19"/>
  <c r="CL24" i="14"/>
  <c r="CX23" i="14"/>
  <c r="AN10" i="30"/>
  <c r="AM10" i="30"/>
  <c r="CX22" i="25" l="1"/>
  <c r="CX22" i="19"/>
  <c r="CL25" i="14"/>
  <c r="CX24" i="14"/>
  <c r="CX23" i="25" l="1"/>
  <c r="CX23" i="19"/>
  <c r="CL26" i="14"/>
  <c r="CX25" i="14"/>
  <c r="CX24" i="25" l="1"/>
  <c r="CX24" i="19"/>
  <c r="CL27" i="14"/>
  <c r="CX26" i="14"/>
  <c r="CX25" i="25" l="1"/>
  <c r="CX25" i="19"/>
  <c r="CL28" i="14"/>
  <c r="CX27" i="14"/>
  <c r="CX29" i="25" l="1"/>
  <c r="CX26" i="19"/>
  <c r="CL29" i="14"/>
  <c r="CX28" i="14"/>
  <c r="CX33" i="25" l="1"/>
  <c r="CX27" i="19"/>
  <c r="CL30" i="14"/>
  <c r="CX29" i="14"/>
  <c r="CX20" i="31" l="1"/>
  <c r="CX28" i="19"/>
  <c r="CL31" i="14"/>
  <c r="CX30" i="14"/>
  <c r="CX29" i="19" l="1"/>
  <c r="CL32" i="14"/>
  <c r="CX31" i="14"/>
  <c r="CX16" i="31"/>
  <c r="CX61" i="25" l="1"/>
  <c r="CX30" i="19"/>
  <c r="CL33" i="14"/>
  <c r="CX32" i="14"/>
  <c r="CX17" i="31"/>
  <c r="CX26" i="31" l="1"/>
  <c r="CX62" i="25"/>
  <c r="CX31" i="19"/>
  <c r="CL34" i="14"/>
  <c r="CX33" i="14"/>
  <c r="CX32" i="19" l="1"/>
  <c r="CL35" i="14"/>
  <c r="CX34" i="14"/>
  <c r="CX18" i="31"/>
  <c r="CX77" i="25" l="1"/>
  <c r="CX30" i="31"/>
  <c r="CX36" i="31"/>
  <c r="CX33" i="19"/>
  <c r="CL36" i="14"/>
  <c r="CX35" i="14"/>
  <c r="CX19" i="31"/>
  <c r="CX33" i="31" l="1"/>
  <c r="CX42" i="31"/>
  <c r="CX34" i="19"/>
  <c r="CX36" i="14"/>
  <c r="CX39" i="31" l="1"/>
  <c r="CX34" i="31"/>
  <c r="CX35" i="19"/>
  <c r="CX37" i="14"/>
  <c r="CX40" i="31" l="1"/>
  <c r="CX97" i="25"/>
  <c r="CX36" i="19"/>
  <c r="CX46" i="14"/>
  <c r="CX21" i="31"/>
  <c r="CT98" i="25" l="1"/>
  <c r="CX37" i="19"/>
  <c r="CX38" i="14"/>
  <c r="CX22" i="31"/>
  <c r="CT99" i="25" l="1"/>
  <c r="CX38" i="19"/>
  <c r="CX39" i="14"/>
  <c r="CX23" i="31"/>
  <c r="CX117" i="25" l="1"/>
  <c r="CX39" i="19"/>
  <c r="CX119" i="25" l="1"/>
  <c r="CX60" i="31"/>
  <c r="CX40" i="19"/>
  <c r="CX61" i="31" l="1"/>
  <c r="CX120" i="25"/>
  <c r="CX41" i="19"/>
  <c r="CX128" i="25" l="1"/>
  <c r="CX42" i="19"/>
  <c r="CX25" i="31"/>
  <c r="CX129" i="25" l="1"/>
  <c r="CX43" i="19"/>
  <c r="CX130" i="25" l="1"/>
  <c r="CX44" i="19"/>
  <c r="CX45" i="19" l="1"/>
  <c r="CX27" i="31"/>
  <c r="CX133" i="25" l="1"/>
  <c r="CX46" i="19"/>
  <c r="CX28" i="31"/>
  <c r="CX131" i="25" l="1"/>
  <c r="CX47" i="19"/>
  <c r="CX29" i="31"/>
  <c r="CX132" i="25" l="1"/>
  <c r="CX48" i="19"/>
  <c r="CX69" i="31" l="1"/>
  <c r="CX49" i="19"/>
  <c r="CX31" i="31"/>
  <c r="CX50" i="19" l="1"/>
  <c r="CX32" i="31"/>
  <c r="CX51" i="19" l="1"/>
  <c r="CX35" i="31"/>
  <c r="CX52" i="19" l="1"/>
  <c r="CX53" i="19" l="1"/>
  <c r="CX65" i="31"/>
  <c r="AN13" i="30"/>
  <c r="AM13" i="30"/>
  <c r="CX54" i="19" l="1"/>
  <c r="CX37" i="31"/>
  <c r="CX55" i="19" l="1"/>
  <c r="CX38" i="31"/>
  <c r="CX56" i="19" l="1"/>
  <c r="AM8" i="30"/>
  <c r="AN8" i="30"/>
  <c r="CX57" i="19" l="1"/>
  <c r="CX58" i="19" l="1"/>
  <c r="CX41" i="31"/>
  <c r="CX59" i="19" l="1"/>
  <c r="CX60" i="19" l="1"/>
  <c r="CX43" i="31"/>
  <c r="CX61" i="19" l="1"/>
  <c r="CX44" i="31"/>
  <c r="CX62" i="19" l="1"/>
  <c r="CX45" i="31"/>
  <c r="CX63" i="19" l="1"/>
  <c r="CX46" i="31"/>
  <c r="CX64" i="19" l="1"/>
  <c r="CX47" i="31"/>
  <c r="CX65" i="19" l="1"/>
  <c r="CX48" i="31"/>
  <c r="CX66" i="19" l="1"/>
  <c r="CX49" i="31"/>
  <c r="CX67" i="19" l="1"/>
  <c r="CX50" i="31"/>
  <c r="CX68" i="19" l="1"/>
  <c r="CX51" i="31"/>
  <c r="AN11" i="30"/>
  <c r="AM11" i="30"/>
  <c r="AC3" i="30"/>
  <c r="AC25" i="30" s="1"/>
  <c r="CX70" i="19" l="1"/>
  <c r="CX69" i="19"/>
  <c r="CX52" i="31"/>
  <c r="AP16" i="30"/>
  <c r="AN3" i="30"/>
  <c r="AM3" i="30"/>
  <c r="CX53" i="31" l="1"/>
  <c r="AM25" i="30"/>
  <c r="AN25" i="30"/>
  <c r="AN16" i="30"/>
  <c r="CX54" i="31" l="1"/>
  <c r="CX55" i="31" l="1"/>
  <c r="CX56" i="31" l="1"/>
  <c r="CX57" i="31" l="1"/>
  <c r="CX58" i="31" l="1"/>
  <c r="CX59" i="31" l="1"/>
  <c r="CX62" i="31" l="1"/>
  <c r="CX63" i="31" l="1"/>
  <c r="CX64" i="31" l="1"/>
  <c r="CX66" i="31" l="1"/>
  <c r="CX67" i="31" l="1"/>
  <c r="CX68" i="31" l="1"/>
  <c r="CX70" i="31" l="1"/>
  <c r="CX111" i="25" l="1"/>
  <c r="CX106" i="25"/>
  <c r="CX104" i="25"/>
  <c r="CX124" i="25"/>
  <c r="CX109" i="25"/>
  <c r="CX135" i="25"/>
  <c r="CX103" i="25"/>
  <c r="CX107" i="25"/>
  <c r="CX115" i="25"/>
  <c r="CX123" i="25"/>
  <c r="CX121" i="25"/>
  <c r="CX127" i="25"/>
  <c r="CX108" i="25"/>
  <c r="CX134" i="25"/>
  <c r="CX95" i="25"/>
  <c r="CX113" i="25"/>
  <c r="CX96" i="25"/>
  <c r="CX94" i="25"/>
  <c r="CX100" i="25"/>
  <c r="CX112" i="25"/>
  <c r="CX118" i="25"/>
  <c r="CX102" i="25"/>
  <c r="CX101" i="25"/>
  <c r="CX110" i="25"/>
  <c r="CX114" i="25"/>
  <c r="CX40" i="14"/>
  <c r="CX122" i="25"/>
  <c r="CX105" i="25"/>
  <c r="CX125" i="25"/>
  <c r="CX26" i="25"/>
  <c r="CX27" i="25" l="1"/>
  <c r="CX28" i="25" l="1"/>
  <c r="CX41" i="14"/>
  <c r="CX30" i="25" l="1"/>
  <c r="CX42" i="14"/>
  <c r="CX31" i="25" l="1"/>
  <c r="CX43" i="14"/>
  <c r="CX32" i="25" l="1"/>
  <c r="CX44" i="14"/>
  <c r="CX45" i="14" l="1"/>
  <c r="CX34" i="25"/>
  <c r="CX35" i="25"/>
  <c r="CX48" i="14" l="1"/>
  <c r="CX36" i="25"/>
  <c r="CX49" i="14" l="1"/>
  <c r="CX37" i="25"/>
  <c r="CX50" i="14" l="1"/>
  <c r="CX38" i="25"/>
  <c r="CX39" i="25" l="1"/>
  <c r="CX51" i="14"/>
  <c r="CX40" i="25" l="1"/>
  <c r="CX47" i="14"/>
  <c r="CX52" i="14" l="1"/>
  <c r="CX41" i="25"/>
  <c r="CX42" i="25" l="1"/>
  <c r="CX54" i="14"/>
  <c r="CX53" i="14" l="1"/>
  <c r="CX43" i="25"/>
  <c r="CX44" i="25" l="1"/>
  <c r="CX55" i="14"/>
  <c r="CX45" i="25" l="1"/>
  <c r="CX56" i="14"/>
  <c r="CX57" i="14" l="1"/>
  <c r="CX46" i="25"/>
  <c r="CX47" i="25" l="1"/>
  <c r="CX58" i="14"/>
  <c r="CX48" i="25" l="1"/>
  <c r="CX59" i="14"/>
  <c r="CX60" i="14" l="1"/>
  <c r="CX49" i="25"/>
  <c r="CX50" i="25" l="1"/>
  <c r="CX61" i="14"/>
  <c r="CX62" i="14" l="1"/>
  <c r="CX51" i="25"/>
  <c r="CX52" i="25" l="1"/>
  <c r="CX63" i="14"/>
  <c r="CX64" i="14" l="1"/>
  <c r="CX53" i="25"/>
  <c r="CX65" i="14" l="1"/>
  <c r="CX54" i="25"/>
  <c r="CX58" i="25" l="1"/>
  <c r="CX66" i="14"/>
  <c r="CX67" i="14" l="1"/>
  <c r="CX59" i="25"/>
  <c r="CX60" i="25" l="1"/>
  <c r="CX68" i="14"/>
  <c r="CX69" i="14" l="1"/>
  <c r="CX70" i="25"/>
  <c r="CX71" i="25" l="1"/>
  <c r="CX70" i="14"/>
  <c r="CX71" i="14" l="1"/>
  <c r="CX72" i="25"/>
  <c r="CX73" i="25" l="1"/>
  <c r="CX72" i="14"/>
  <c r="CX73" i="14" l="1"/>
  <c r="CX74" i="25"/>
  <c r="CX75" i="25" l="1"/>
  <c r="CX75" i="14"/>
  <c r="CX74" i="14"/>
  <c r="CX55" i="25" l="1"/>
  <c r="CX56" i="25" l="1"/>
  <c r="CX57" i="25" l="1"/>
  <c r="CX63" i="25" l="1"/>
  <c r="CX64" i="25" l="1"/>
  <c r="CX65" i="25" l="1"/>
  <c r="CX66" i="25" l="1"/>
  <c r="CX67" i="25" l="1"/>
  <c r="CX68" i="25" l="1"/>
  <c r="CX69" i="25" l="1"/>
  <c r="CX76" i="25" l="1"/>
  <c r="CX78" i="25" l="1"/>
  <c r="CX79" i="25" l="1"/>
  <c r="CX80" i="25" l="1"/>
  <c r="CX81" i="25" l="1"/>
  <c r="CX82" i="25" l="1"/>
  <c r="CX83" i="25" l="1"/>
  <c r="CX84" i="25" l="1"/>
  <c r="CX85" i="25" l="1"/>
  <c r="CX86" i="25" l="1"/>
  <c r="CX87" i="25" l="1"/>
  <c r="CX88" i="25" l="1"/>
  <c r="CX89" i="25" l="1"/>
  <c r="CX90" i="25" l="1"/>
  <c r="CX91" i="25" l="1"/>
  <c r="CX92" i="25" l="1"/>
  <c r="CX9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Yoko Chikaraishi</author>
  </authors>
  <commentList>
    <comment ref="B16" authorId="0" shapeId="0" xr:uid="{00000000-0006-0000-0B00-000001000000}">
      <text>
        <r>
          <rPr>
            <b/>
            <sz val="9"/>
            <color indexed="81"/>
            <rFont val="ＭＳ Ｐゴシック"/>
            <family val="3"/>
            <charset val="128"/>
          </rPr>
          <t>Yoko Chikaraishi:</t>
        </r>
        <r>
          <rPr>
            <sz val="9"/>
            <color indexed="81"/>
            <rFont val="ＭＳ Ｐゴシック"/>
            <family val="3"/>
            <charset val="128"/>
          </rPr>
          <t xml:space="preserve">
10/23か日付確認</t>
        </r>
      </text>
    </comment>
  </commentList>
</comments>
</file>

<file path=xl/sharedStrings.xml><?xml version="1.0" encoding="utf-8"?>
<sst xmlns="http://schemas.openxmlformats.org/spreadsheetml/2006/main" count="2893" uniqueCount="814">
  <si>
    <t>申請日</t>
    <rPh sb="0" eb="2">
      <t>シンセイ</t>
    </rPh>
    <rPh sb="2" eb="3">
      <t>ビ</t>
    </rPh>
    <phoneticPr fontId="3"/>
  </si>
  <si>
    <t>区分
№</t>
    <rPh sb="0" eb="2">
      <t>クブン</t>
    </rPh>
    <phoneticPr fontId="3"/>
  </si>
  <si>
    <r>
      <rPr>
        <sz val="10"/>
        <color theme="1"/>
        <rFont val="ＭＳ Ｐ明朝"/>
        <family val="1"/>
        <charset val="128"/>
      </rPr>
      <t>経費区分</t>
    </r>
    <rPh sb="0" eb="2">
      <t>ケイヒ</t>
    </rPh>
    <rPh sb="2" eb="4">
      <t>クブン</t>
    </rPh>
    <phoneticPr fontId="3"/>
  </si>
  <si>
    <t>品名</t>
  </si>
  <si>
    <t>(学会名)
(ｱﾙﾊﾞｲﾄ業務内容)</t>
    <phoneticPr fontId="8"/>
  </si>
  <si>
    <t>メーカー・形式・品番・色
アルバイト者氏名・その他</t>
    <phoneticPr fontId="8"/>
  </si>
  <si>
    <r>
      <rPr>
        <sz val="8"/>
        <rFont val="ＭＳ Ｐ明朝"/>
        <family val="1"/>
        <charset val="128"/>
      </rPr>
      <t>(指定のある場合)</t>
    </r>
    <r>
      <rPr>
        <sz val="11"/>
        <rFont val="ＭＳ Ｐ明朝"/>
        <family val="1"/>
        <charset val="128"/>
      </rPr>
      <t xml:space="preserve">
発注先</t>
    </r>
    <rPh sb="1" eb="3">
      <t>シテイ</t>
    </rPh>
    <rPh sb="6" eb="8">
      <t>バアイ</t>
    </rPh>
    <phoneticPr fontId="6"/>
  </si>
  <si>
    <r>
      <rPr>
        <sz val="9"/>
        <rFont val="ＭＳ Ｐ明朝"/>
        <family val="1"/>
        <charset val="128"/>
      </rPr>
      <t>単価(円)</t>
    </r>
    <rPh sb="0" eb="2">
      <t>タンカ</t>
    </rPh>
    <rPh sb="3" eb="4">
      <t>エン</t>
    </rPh>
    <phoneticPr fontId="8"/>
  </si>
  <si>
    <r>
      <rPr>
        <sz val="9"/>
        <rFont val="ＭＳ Ｐ明朝"/>
        <family val="1"/>
        <charset val="128"/>
      </rPr>
      <t>数量</t>
    </r>
    <rPh sb="0" eb="2">
      <t>スウリョウ</t>
    </rPh>
    <phoneticPr fontId="8"/>
  </si>
  <si>
    <r>
      <rPr>
        <sz val="9"/>
        <rFont val="ＭＳ Ｐ明朝"/>
        <family val="1"/>
        <charset val="128"/>
      </rPr>
      <t>支出額(円)</t>
    </r>
    <rPh sb="0" eb="2">
      <t>シシュツ</t>
    </rPh>
    <rPh sb="2" eb="3">
      <t>ガク</t>
    </rPh>
    <rPh sb="4" eb="5">
      <t>エン</t>
    </rPh>
    <phoneticPr fontId="6"/>
  </si>
  <si>
    <t>積　　算</t>
    <rPh sb="0" eb="1">
      <t>セキ</t>
    </rPh>
    <rPh sb="3" eb="4">
      <t>サン</t>
    </rPh>
    <phoneticPr fontId="12"/>
  </si>
  <si>
    <t>1-1</t>
  </si>
  <si>
    <t>人件費①</t>
    <rPh sb="0" eb="3">
      <t>ジンケンヒ</t>
    </rPh>
    <phoneticPr fontId="3"/>
  </si>
  <si>
    <t>①臨時看護師（常勤）　１名</t>
    <rPh sb="1" eb="3">
      <t>リンジ</t>
    </rPh>
    <rPh sb="3" eb="6">
      <t>カンゴシ</t>
    </rPh>
    <rPh sb="7" eb="9">
      <t>ジョウキン</t>
    </rPh>
    <rPh sb="12" eb="13">
      <t>メイ</t>
    </rPh>
    <phoneticPr fontId="12"/>
  </si>
  <si>
    <t>（時給2,400円×7.5時間×20日）×12月×1名</t>
    <rPh sb="1" eb="3">
      <t>ジキュウ</t>
    </rPh>
    <rPh sb="8" eb="9">
      <t>エン</t>
    </rPh>
    <rPh sb="13" eb="15">
      <t>ジカン</t>
    </rPh>
    <rPh sb="18" eb="19">
      <t>カ</t>
    </rPh>
    <rPh sb="23" eb="24">
      <t>ツキ</t>
    </rPh>
    <rPh sb="26" eb="27">
      <t>メイ</t>
    </rPh>
    <phoneticPr fontId="12"/>
  </si>
  <si>
    <t>合計</t>
    <rPh sb="0" eb="2">
      <t>ゴウケイ</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</si>
  <si>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</si>
  <si>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</si>
  <si>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</si>
  <si>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旅費交通費</t>
    <rPh sb="0" eb="2">
      <t>リョヒ</t>
    </rPh>
    <rPh sb="2" eb="5">
      <t>コウツウヒ</t>
    </rPh>
    <phoneticPr fontId="3"/>
  </si>
  <si>
    <t>予算残高</t>
    <rPh sb="0" eb="2">
      <t>ヨサン</t>
    </rPh>
    <rPh sb="2" eb="4">
      <t>ザンダカ</t>
    </rPh>
    <phoneticPr fontId="3"/>
  </si>
  <si>
    <t>人件費</t>
    <rPh sb="0" eb="3">
      <t>ジンケンヒ</t>
    </rPh>
    <phoneticPr fontId="3"/>
  </si>
  <si>
    <t>予算</t>
    <rPh sb="0" eb="2">
      <t>ヨサン</t>
    </rPh>
    <phoneticPr fontId="3"/>
  </si>
  <si>
    <t>使用合計</t>
    <rPh sb="0" eb="2">
      <t>シヨウ</t>
    </rPh>
    <rPh sb="2" eb="4">
      <t>ゴウケイ</t>
    </rPh>
    <phoneticPr fontId="3"/>
  </si>
  <si>
    <t>金　額</t>
    <rPh sb="0" eb="1">
      <t>キン</t>
    </rPh>
    <rPh sb="2" eb="3">
      <t>ガク</t>
    </rPh>
    <phoneticPr fontId="3"/>
  </si>
  <si>
    <t>科　目</t>
    <rPh sb="0" eb="1">
      <t>カ</t>
    </rPh>
    <rPh sb="2" eb="3">
      <t>メ</t>
    </rPh>
    <phoneticPr fontId="3"/>
  </si>
  <si>
    <r>
      <rPr>
        <sz val="10"/>
        <color rgb="FF0000FF"/>
        <rFont val="ＭＳ Ｐ明朝"/>
        <family val="1"/>
        <charset val="128"/>
      </rPr>
      <t>経費区分</t>
    </r>
    <rPh sb="0" eb="2">
      <t>ケイヒ</t>
    </rPh>
    <rPh sb="2" eb="4">
      <t>クブン</t>
    </rPh>
    <phoneticPr fontId="3"/>
  </si>
  <si>
    <r>
      <rPr>
        <sz val="10"/>
        <color rgb="FF0000FF"/>
        <rFont val="ＭＳ Ｐ明朝"/>
        <family val="1"/>
        <charset val="128"/>
      </rPr>
      <t>内訳</t>
    </r>
    <rPh sb="0" eb="2">
      <t>ウチワケ</t>
    </rPh>
    <phoneticPr fontId="3"/>
  </si>
  <si>
    <t>予算</t>
    <rPh sb="0" eb="2">
      <t>ヨサン</t>
    </rPh>
    <phoneticPr fontId="3"/>
  </si>
  <si>
    <t>予算残額</t>
    <rPh sb="0" eb="2">
      <t>ヨサン</t>
    </rPh>
    <rPh sb="2" eb="4">
      <t>ザンガク</t>
    </rPh>
    <phoneticPr fontId="3"/>
  </si>
  <si>
    <t>報酬手数料</t>
    <rPh sb="0" eb="2">
      <t>ホウシュウ</t>
    </rPh>
    <rPh sb="2" eb="5">
      <t>テスウリョウ</t>
    </rPh>
    <phoneticPr fontId="3"/>
  </si>
  <si>
    <t>渉外費</t>
    <rPh sb="0" eb="2">
      <t>ショウガイ</t>
    </rPh>
    <rPh sb="2" eb="3">
      <t>ヒ</t>
    </rPh>
    <phoneticPr fontId="3"/>
  </si>
  <si>
    <t>消耗品費</t>
    <rPh sb="0" eb="3">
      <t>ショウモウヒン</t>
    </rPh>
    <rPh sb="3" eb="4">
      <t>ヒ</t>
    </rPh>
    <phoneticPr fontId="3"/>
  </si>
  <si>
    <t>研究費</t>
    <rPh sb="0" eb="3">
      <t>ケンキュウヒ</t>
    </rPh>
    <phoneticPr fontId="3"/>
  </si>
  <si>
    <t>アスクル</t>
    <phoneticPr fontId="3"/>
  </si>
  <si>
    <t>業務委託費</t>
    <rPh sb="0" eb="2">
      <t>ギョウム</t>
    </rPh>
    <rPh sb="2" eb="4">
      <t>イタク</t>
    </rPh>
    <rPh sb="4" eb="5">
      <t>ヒ</t>
    </rPh>
    <phoneticPr fontId="3"/>
  </si>
  <si>
    <t>災害救護部門</t>
    <rPh sb="0" eb="2">
      <t>サイガイ</t>
    </rPh>
    <rPh sb="2" eb="4">
      <t>キュウゴ</t>
    </rPh>
    <rPh sb="4" eb="6">
      <t>ブモン</t>
    </rPh>
    <phoneticPr fontId="3"/>
  </si>
  <si>
    <t>国際医療救援部門・国際救援部門</t>
    <rPh sb="0" eb="2">
      <t>コクサイ</t>
    </rPh>
    <rPh sb="2" eb="4">
      <t>イリョウ</t>
    </rPh>
    <rPh sb="4" eb="6">
      <t>キュウエン</t>
    </rPh>
    <rPh sb="6" eb="8">
      <t>ブモン</t>
    </rPh>
    <rPh sb="9" eb="11">
      <t>コクサイ</t>
    </rPh>
    <rPh sb="11" eb="13">
      <t>キュウエン</t>
    </rPh>
    <rPh sb="13" eb="15">
      <t>ブモン</t>
    </rPh>
    <phoneticPr fontId="3"/>
  </si>
  <si>
    <t>災害看護部門</t>
    <rPh sb="0" eb="2">
      <t>サイガイ</t>
    </rPh>
    <rPh sb="2" eb="4">
      <t>カンゴ</t>
    </rPh>
    <rPh sb="4" eb="6">
      <t>ブモン</t>
    </rPh>
    <phoneticPr fontId="3"/>
  </si>
  <si>
    <t>防災減災部門</t>
    <rPh sb="0" eb="2">
      <t>ボウサイ</t>
    </rPh>
    <rPh sb="2" eb="4">
      <t>ゲンサイ</t>
    </rPh>
    <rPh sb="4" eb="6">
      <t>ブモン</t>
    </rPh>
    <phoneticPr fontId="3"/>
  </si>
  <si>
    <t>心理社会的支援部門</t>
    <rPh sb="0" eb="2">
      <t>シンリ</t>
    </rPh>
    <rPh sb="2" eb="5">
      <t>シャカイテキ</t>
    </rPh>
    <rPh sb="5" eb="7">
      <t>シエン</t>
    </rPh>
    <rPh sb="7" eb="9">
      <t>ブモン</t>
    </rPh>
    <phoneticPr fontId="3"/>
  </si>
  <si>
    <t>感染症部門</t>
    <rPh sb="0" eb="3">
      <t>カンセンショウ</t>
    </rPh>
    <rPh sb="3" eb="5">
      <t>ブモン</t>
    </rPh>
    <phoneticPr fontId="3"/>
  </si>
  <si>
    <t>災害ボランティア部門</t>
    <rPh sb="0" eb="2">
      <t>サイガイ</t>
    </rPh>
    <rPh sb="8" eb="10">
      <t>ブモン</t>
    </rPh>
    <phoneticPr fontId="3"/>
  </si>
  <si>
    <t>諸会費</t>
    <rPh sb="0" eb="3">
      <t>ショカイヒ</t>
    </rPh>
    <phoneticPr fontId="3"/>
  </si>
  <si>
    <t>ヤマト運輸</t>
    <rPh sb="3" eb="5">
      <t>ウンユ</t>
    </rPh>
    <phoneticPr fontId="3"/>
  </si>
  <si>
    <t>災害救援技術部門</t>
    <rPh sb="0" eb="2">
      <t>サイガイ</t>
    </rPh>
    <rPh sb="2" eb="4">
      <t>キュウエン</t>
    </rPh>
    <rPh sb="4" eb="6">
      <t>ギジュツ</t>
    </rPh>
    <rPh sb="6" eb="8">
      <t>ブモン</t>
    </rPh>
    <phoneticPr fontId="3"/>
  </si>
  <si>
    <t>令和４年度　日本赤十字看護大学附属災害救護研究所　収支簿</t>
    <rPh sb="0" eb="1">
      <t>レイ</t>
    </rPh>
    <rPh sb="1" eb="2">
      <t>ワ</t>
    </rPh>
    <rPh sb="3" eb="5">
      <t>ネンド</t>
    </rPh>
    <rPh sb="4" eb="5">
      <t>ド</t>
    </rPh>
    <rPh sb="6" eb="8">
      <t>ニホン</t>
    </rPh>
    <rPh sb="8" eb="11">
      <t>セキジュウジ</t>
    </rPh>
    <rPh sb="11" eb="13">
      <t>カンゴ</t>
    </rPh>
    <rPh sb="13" eb="15">
      <t>ダイガク</t>
    </rPh>
    <rPh sb="15" eb="17">
      <t>フゾク</t>
    </rPh>
    <rPh sb="17" eb="19">
      <t>サイガイ</t>
    </rPh>
    <rPh sb="19" eb="21">
      <t>キュウゴ</t>
    </rPh>
    <rPh sb="21" eb="23">
      <t>ケンキュウ</t>
    </rPh>
    <rPh sb="23" eb="24">
      <t>ショ</t>
    </rPh>
    <rPh sb="25" eb="27">
      <t>シュウシ</t>
    </rPh>
    <rPh sb="27" eb="28">
      <t>ボ</t>
    </rPh>
    <phoneticPr fontId="3"/>
  </si>
  <si>
    <t>福利費</t>
    <rPh sb="0" eb="2">
      <t>フクリ</t>
    </rPh>
    <rPh sb="2" eb="3">
      <t>ヒ</t>
    </rPh>
    <phoneticPr fontId="3"/>
  </si>
  <si>
    <t>令和４年度 予算管理簿</t>
    <rPh sb="0" eb="1">
      <t>レイ</t>
    </rPh>
    <rPh sb="1" eb="2">
      <t>ワ</t>
    </rPh>
    <rPh sb="3" eb="5">
      <t>ネンド</t>
    </rPh>
    <rPh sb="6" eb="8">
      <t>ヨサン</t>
    </rPh>
    <rPh sb="8" eb="10">
      <t>カンリ</t>
    </rPh>
    <rPh sb="10" eb="11">
      <t>ボ</t>
    </rPh>
    <phoneticPr fontId="3"/>
  </si>
  <si>
    <t>西谷印刷</t>
    <rPh sb="0" eb="2">
      <t>ニシヤ</t>
    </rPh>
    <rPh sb="2" eb="4">
      <t>インサツ</t>
    </rPh>
    <phoneticPr fontId="3"/>
  </si>
  <si>
    <t>消耗品費</t>
    <rPh sb="0" eb="4">
      <t>ショウモウヒンヒ</t>
    </rPh>
    <phoneticPr fontId="3"/>
  </si>
  <si>
    <t>日本郵便</t>
    <rPh sb="0" eb="4">
      <t>ニホンユウビン</t>
    </rPh>
    <phoneticPr fontId="3"/>
  </si>
  <si>
    <t>印刷製本費</t>
    <rPh sb="0" eb="5">
      <t>インサツセイホンヒ</t>
    </rPh>
    <phoneticPr fontId="3"/>
  </si>
  <si>
    <t>生協</t>
    <rPh sb="0" eb="2">
      <t>セイキョウ</t>
    </rPh>
    <phoneticPr fontId="3"/>
  </si>
  <si>
    <r>
      <rPr>
        <sz val="9"/>
        <rFont val="ＭＳ Ｐ明朝"/>
        <family val="1"/>
        <charset val="128"/>
      </rPr>
      <t>支出日</t>
    </r>
    <rPh sb="1" eb="2">
      <t>デ</t>
    </rPh>
    <phoneticPr fontId="6"/>
  </si>
  <si>
    <t>⑨ 災害救援技術部門</t>
    <rPh sb="2" eb="10">
      <t>サ</t>
    </rPh>
    <phoneticPr fontId="3"/>
  </si>
  <si>
    <t>令和５年度　日本赤十字看護大学附属災害救護研究所　収支簿</t>
    <phoneticPr fontId="3"/>
  </si>
  <si>
    <t>予算額</t>
    <rPh sb="0" eb="3">
      <t>ヨサンガク</t>
    </rPh>
    <phoneticPr fontId="3"/>
  </si>
  <si>
    <t>SDインバーター</t>
    <phoneticPr fontId="3"/>
  </si>
  <si>
    <t>ロケットバッテリー</t>
    <phoneticPr fontId="3"/>
  </si>
  <si>
    <t>通信運搬費</t>
    <rPh sb="0" eb="2">
      <t>ツウシン</t>
    </rPh>
    <rPh sb="2" eb="5">
      <t>ウンパンヒ</t>
    </rPh>
    <phoneticPr fontId="3"/>
  </si>
  <si>
    <t>佐川急便</t>
    <rPh sb="0" eb="2">
      <t>サガワ</t>
    </rPh>
    <rPh sb="2" eb="4">
      <t>キュウビン</t>
    </rPh>
    <phoneticPr fontId="3"/>
  </si>
  <si>
    <t>年会費（日本災害医学会）</t>
    <rPh sb="0" eb="3">
      <t>ネンカイヒ</t>
    </rPh>
    <rPh sb="4" eb="8">
      <t>ニホンサイガイ</t>
    </rPh>
    <rPh sb="8" eb="11">
      <t>イガクカイ</t>
    </rPh>
    <phoneticPr fontId="3"/>
  </si>
  <si>
    <t>年会費（日本自然災害学会）</t>
    <rPh sb="0" eb="3">
      <t>ネンカイヒ</t>
    </rPh>
    <rPh sb="4" eb="6">
      <t>ニホン</t>
    </rPh>
    <rPh sb="6" eb="8">
      <t>シゼン</t>
    </rPh>
    <rPh sb="8" eb="10">
      <t>サイガイ</t>
    </rPh>
    <rPh sb="10" eb="12">
      <t>ガッカイ</t>
    </rPh>
    <phoneticPr fontId="3"/>
  </si>
  <si>
    <t>年会費振込手数料※3名で負担</t>
    <rPh sb="0" eb="3">
      <t>ネンカイヒ</t>
    </rPh>
    <rPh sb="3" eb="5">
      <t>フリコミ</t>
    </rPh>
    <rPh sb="5" eb="8">
      <t>テスウリョウ</t>
    </rPh>
    <rPh sb="10" eb="11">
      <t>メイ</t>
    </rPh>
    <rPh sb="12" eb="14">
      <t>フタン</t>
    </rPh>
    <phoneticPr fontId="3"/>
  </si>
  <si>
    <t>トナーカートリッジ　シアン</t>
    <phoneticPr fontId="3"/>
  </si>
  <si>
    <t>トナーカートリッジ　マゼンダ</t>
    <phoneticPr fontId="3"/>
  </si>
  <si>
    <t>トナーカートリッジ　イエロー</t>
    <phoneticPr fontId="3"/>
  </si>
  <si>
    <t>レターパックプラス　</t>
    <phoneticPr fontId="3"/>
  </si>
  <si>
    <t>日本郵便</t>
    <rPh sb="0" eb="2">
      <t>ニホン</t>
    </rPh>
    <rPh sb="2" eb="4">
      <t>ユウビン</t>
    </rPh>
    <phoneticPr fontId="3"/>
  </si>
  <si>
    <t>日本災害医学会</t>
    <rPh sb="0" eb="4">
      <t>ニホンサイガイ</t>
    </rPh>
    <rPh sb="4" eb="7">
      <t>イガクカイ</t>
    </rPh>
    <phoneticPr fontId="3"/>
  </si>
  <si>
    <t>日本災害自然学会</t>
    <rPh sb="0" eb="4">
      <t>ニホンサイガイ</t>
    </rPh>
    <rPh sb="4" eb="8">
      <t>シゼンガッカイ</t>
    </rPh>
    <phoneticPr fontId="3"/>
  </si>
  <si>
    <t>諸会費</t>
    <rPh sb="0" eb="1">
      <t>ショ</t>
    </rPh>
    <rPh sb="1" eb="3">
      <t>カイヒ</t>
    </rPh>
    <phoneticPr fontId="3"/>
  </si>
  <si>
    <t>通信運搬費</t>
    <rPh sb="0" eb="5">
      <t>ツウシンウンパンヒ</t>
    </rPh>
    <phoneticPr fontId="3"/>
  </si>
  <si>
    <t>内訳</t>
    <phoneticPr fontId="3"/>
  </si>
  <si>
    <t>検収日</t>
    <rPh sb="0" eb="2">
      <t>ケンシュウ</t>
    </rPh>
    <rPh sb="2" eb="3">
      <t>ニチ</t>
    </rPh>
    <phoneticPr fontId="3"/>
  </si>
  <si>
    <t>宅急便代（PFAガイド本社→研究所）</t>
    <phoneticPr fontId="3"/>
  </si>
  <si>
    <t>３Dプリンター保守</t>
    <phoneticPr fontId="3"/>
  </si>
  <si>
    <t>申請書・決裁
ＮＯ．</t>
    <rPh sb="0" eb="3">
      <t>シンセイショ</t>
    </rPh>
    <rPh sb="4" eb="6">
      <t>ケッサイ</t>
    </rPh>
    <phoneticPr fontId="3"/>
  </si>
  <si>
    <t>株式会社サンタイ</t>
    <phoneticPr fontId="3"/>
  </si>
  <si>
    <t>有隣堂</t>
    <rPh sb="0" eb="3">
      <t>ユウリンドウ</t>
    </rPh>
    <phoneticPr fontId="3"/>
  </si>
  <si>
    <t>共通研究活動費</t>
    <rPh sb="0" eb="7">
      <t>キョウツウケンキュウカツドウヒ</t>
    </rPh>
    <phoneticPr fontId="3"/>
  </si>
  <si>
    <t>事務管理費</t>
    <rPh sb="0" eb="5">
      <t>ジムカンリヒ</t>
    </rPh>
    <phoneticPr fontId="3"/>
  </si>
  <si>
    <t>①災害救護部門</t>
    <rPh sb="1" eb="3">
      <t>サイガイ</t>
    </rPh>
    <rPh sb="3" eb="5">
      <t>キュウゴ</t>
    </rPh>
    <rPh sb="5" eb="7">
      <t>ブモン</t>
    </rPh>
    <phoneticPr fontId="3"/>
  </si>
  <si>
    <t>③ 災害看護部門</t>
    <rPh sb="2" eb="4">
      <t>サイガイ</t>
    </rPh>
    <rPh sb="4" eb="6">
      <t>カンゴ</t>
    </rPh>
    <rPh sb="6" eb="8">
      <t>ブモン</t>
    </rPh>
    <phoneticPr fontId="3"/>
  </si>
  <si>
    <t>②国際医療救援部門/⑤国際救援部門</t>
    <rPh sb="1" eb="3">
      <t>コクサイ</t>
    </rPh>
    <rPh sb="3" eb="5">
      <t>イリョウ</t>
    </rPh>
    <rPh sb="5" eb="7">
      <t>キュウエン</t>
    </rPh>
    <rPh sb="7" eb="9">
      <t>ブモン</t>
    </rPh>
    <rPh sb="11" eb="13">
      <t>コクサイ</t>
    </rPh>
    <rPh sb="13" eb="15">
      <t>キュウエン</t>
    </rPh>
    <rPh sb="15" eb="17">
      <t>ブモン</t>
    </rPh>
    <phoneticPr fontId="3"/>
  </si>
  <si>
    <t>④防災減災部門</t>
    <rPh sb="1" eb="3">
      <t>ボウサイ</t>
    </rPh>
    <rPh sb="3" eb="5">
      <t>ゲンサイ</t>
    </rPh>
    <rPh sb="5" eb="7">
      <t>ブモン</t>
    </rPh>
    <phoneticPr fontId="3"/>
  </si>
  <si>
    <t>⑥心理社会的支援部門</t>
    <rPh sb="1" eb="3">
      <t>シンリ</t>
    </rPh>
    <rPh sb="3" eb="5">
      <t>シャカイ</t>
    </rPh>
    <rPh sb="5" eb="6">
      <t>テキ</t>
    </rPh>
    <rPh sb="6" eb="8">
      <t>シエン</t>
    </rPh>
    <rPh sb="8" eb="10">
      <t>ブモン</t>
    </rPh>
    <phoneticPr fontId="3"/>
  </si>
  <si>
    <t>⑦感染症部門</t>
    <rPh sb="1" eb="4">
      <t>カンセンショウ</t>
    </rPh>
    <rPh sb="4" eb="6">
      <t>ブモン</t>
    </rPh>
    <phoneticPr fontId="3"/>
  </si>
  <si>
    <t>⑧災害ボランティア部門</t>
    <rPh sb="1" eb="3">
      <t>サイガイ</t>
    </rPh>
    <rPh sb="9" eb="11">
      <t>ブモン</t>
    </rPh>
    <phoneticPr fontId="3"/>
  </si>
  <si>
    <t>第11号</t>
    <rPh sb="0" eb="1">
      <t>ダイ</t>
    </rPh>
    <rPh sb="3" eb="4">
      <t>ゴウ</t>
    </rPh>
    <phoneticPr fontId="3"/>
  </si>
  <si>
    <t>宅急便代（DM便）</t>
    <rPh sb="0" eb="3">
      <t>タッキュウビン</t>
    </rPh>
    <rPh sb="7" eb="8">
      <t>ビン</t>
    </rPh>
    <phoneticPr fontId="3"/>
  </si>
  <si>
    <t>PFAガイド査読者６名あて</t>
    <rPh sb="6" eb="9">
      <t>サドクシャ</t>
    </rPh>
    <rPh sb="10" eb="11">
      <t>メイ</t>
    </rPh>
    <phoneticPr fontId="3"/>
  </si>
  <si>
    <t>84円切手</t>
    <rPh sb="2" eb="3">
      <t>エン</t>
    </rPh>
    <rPh sb="3" eb="5">
      <t>キッテ</t>
    </rPh>
    <phoneticPr fontId="3"/>
  </si>
  <si>
    <t>94円切手</t>
    <rPh sb="2" eb="3">
      <t>エン</t>
    </rPh>
    <rPh sb="3" eb="5">
      <t>キッテ</t>
    </rPh>
    <phoneticPr fontId="3"/>
  </si>
  <si>
    <t>委嘱状送付</t>
    <rPh sb="0" eb="3">
      <t>イショクジョウ</t>
    </rPh>
    <rPh sb="3" eb="5">
      <t>ソウフ</t>
    </rPh>
    <phoneticPr fontId="3"/>
  </si>
  <si>
    <t>JOOT年額スタンダードプラン
2023年4月から2024年3月利用分</t>
    <rPh sb="4" eb="6">
      <t>ネンガク</t>
    </rPh>
    <rPh sb="20" eb="21">
      <t>ネン</t>
    </rPh>
    <rPh sb="22" eb="23">
      <t>ガツ</t>
    </rPh>
    <rPh sb="29" eb="30">
      <t>ネン</t>
    </rPh>
    <rPh sb="31" eb="32">
      <t>ガツ</t>
    </rPh>
    <rPh sb="32" eb="35">
      <t>リヨウブン</t>
    </rPh>
    <phoneticPr fontId="3"/>
  </si>
  <si>
    <t>PR　TIMES</t>
    <phoneticPr fontId="3"/>
  </si>
  <si>
    <t>井村真澄</t>
    <rPh sb="0" eb="2">
      <t>イムラ</t>
    </rPh>
    <rPh sb="2" eb="4">
      <t>マスミ</t>
    </rPh>
    <phoneticPr fontId="3"/>
  </si>
  <si>
    <t>地域安全学会年会費</t>
    <rPh sb="0" eb="2">
      <t>チイキ</t>
    </rPh>
    <rPh sb="2" eb="6">
      <t>アンゼンガッカイ</t>
    </rPh>
    <rPh sb="6" eb="9">
      <t>ネンカイヒ</t>
    </rPh>
    <phoneticPr fontId="3"/>
  </si>
  <si>
    <t>振込手数料</t>
    <rPh sb="0" eb="2">
      <t>フリコミ</t>
    </rPh>
    <rPh sb="2" eb="5">
      <t>テスウリョウ</t>
    </rPh>
    <phoneticPr fontId="3"/>
  </si>
  <si>
    <t>地域安全学会</t>
    <rPh sb="0" eb="6">
      <t>チイキアンゼンガッカイ</t>
    </rPh>
    <phoneticPr fontId="3"/>
  </si>
  <si>
    <t>ゆうちょ銀行</t>
    <rPh sb="4" eb="6">
      <t>ギンコウ</t>
    </rPh>
    <phoneticPr fontId="3"/>
  </si>
  <si>
    <t>1,110,000円</t>
    <rPh sb="9" eb="10">
      <t>エン</t>
    </rPh>
    <phoneticPr fontId="3"/>
  </si>
  <si>
    <t>4,000,000円</t>
    <rPh sb="9" eb="10">
      <t>エン</t>
    </rPh>
    <phoneticPr fontId="3"/>
  </si>
  <si>
    <t>1,500,000円</t>
    <rPh sb="9" eb="10">
      <t>エン</t>
    </rPh>
    <phoneticPr fontId="3"/>
  </si>
  <si>
    <t>1,350,000円</t>
    <rPh sb="9" eb="10">
      <t>エン</t>
    </rPh>
    <phoneticPr fontId="3"/>
  </si>
  <si>
    <t>2,573,000円</t>
    <rPh sb="9" eb="10">
      <t>エン</t>
    </rPh>
    <phoneticPr fontId="3"/>
  </si>
  <si>
    <t>980,000円</t>
    <rPh sb="7" eb="8">
      <t>エン</t>
    </rPh>
    <phoneticPr fontId="3"/>
  </si>
  <si>
    <t>474,100円</t>
    <rPh sb="7" eb="8">
      <t>エン</t>
    </rPh>
    <phoneticPr fontId="3"/>
  </si>
  <si>
    <t>3,350,000円</t>
    <rPh sb="9" eb="10">
      <t>エン</t>
    </rPh>
    <phoneticPr fontId="3"/>
  </si>
  <si>
    <t>布テープ、セロテープ、養生テープ、見出しラベル</t>
    <rPh sb="0" eb="1">
      <t>ヌノ</t>
    </rPh>
    <rPh sb="17" eb="19">
      <t>ミダ</t>
    </rPh>
    <phoneticPr fontId="3"/>
  </si>
  <si>
    <t>研究環境整備費</t>
    <rPh sb="0" eb="7">
      <t>ケンキュウカンキョウセイビヒ</t>
    </rPh>
    <phoneticPr fontId="3"/>
  </si>
  <si>
    <t>研究活動支援費</t>
    <rPh sb="0" eb="7">
      <t>ケンキュウカツドウシエンヒ</t>
    </rPh>
    <phoneticPr fontId="3"/>
  </si>
  <si>
    <t>予備費</t>
    <rPh sb="0" eb="3">
      <t>ヨビヒ</t>
    </rPh>
    <phoneticPr fontId="3"/>
  </si>
  <si>
    <t>562,900円</t>
    <rPh sb="7" eb="8">
      <t>エン</t>
    </rPh>
    <phoneticPr fontId="3"/>
  </si>
  <si>
    <t>防災白書　令和4年度版</t>
    <rPh sb="0" eb="2">
      <t>ボウサイ</t>
    </rPh>
    <rPh sb="2" eb="4">
      <t>ハクショ</t>
    </rPh>
    <rPh sb="5" eb="7">
      <t>レイワ</t>
    </rPh>
    <rPh sb="8" eb="10">
      <t>ネンド</t>
    </rPh>
    <rPh sb="10" eb="11">
      <t>バン</t>
    </rPh>
    <phoneticPr fontId="3"/>
  </si>
  <si>
    <t>賃貸料</t>
    <rPh sb="0" eb="3">
      <t>チンタイリョウ</t>
    </rPh>
    <phoneticPr fontId="3"/>
  </si>
  <si>
    <t>令和5年度分研究者倫理教育のためのe-ラーニングサービスの利用料金</t>
    <rPh sb="0" eb="2">
      <t>レイワ</t>
    </rPh>
    <rPh sb="3" eb="5">
      <t>ネンド</t>
    </rPh>
    <rPh sb="5" eb="6">
      <t>ブン</t>
    </rPh>
    <rPh sb="6" eb="9">
      <t>ケンキュウシャ</t>
    </rPh>
    <rPh sb="9" eb="11">
      <t>リンリ</t>
    </rPh>
    <rPh sb="11" eb="13">
      <t>キョウイク</t>
    </rPh>
    <rPh sb="29" eb="31">
      <t>リヨウ</t>
    </rPh>
    <rPh sb="31" eb="33">
      <t>リョウキン</t>
    </rPh>
    <phoneticPr fontId="3"/>
  </si>
  <si>
    <t>APRIN提供</t>
    <phoneticPr fontId="3"/>
  </si>
  <si>
    <t>法人本部</t>
    <rPh sb="0" eb="4">
      <t>ホウジンホンブ</t>
    </rPh>
    <phoneticPr fontId="3"/>
  </si>
  <si>
    <t>令和5年度分研究者倫理教育のための
e-ラーニングサービスの利用料金</t>
    <rPh sb="0" eb="2">
      <t>レイワ</t>
    </rPh>
    <rPh sb="3" eb="5">
      <t>ネンド</t>
    </rPh>
    <rPh sb="5" eb="6">
      <t>ブン</t>
    </rPh>
    <rPh sb="6" eb="9">
      <t>ケンキュウシャ</t>
    </rPh>
    <rPh sb="9" eb="11">
      <t>リンリ</t>
    </rPh>
    <rPh sb="11" eb="13">
      <t>キョウイク</t>
    </rPh>
    <rPh sb="30" eb="32">
      <t>リヨウ</t>
    </rPh>
    <rPh sb="32" eb="34">
      <t>リョウキン</t>
    </rPh>
    <phoneticPr fontId="3"/>
  </si>
  <si>
    <t>日本心理臨床学会</t>
    <rPh sb="0" eb="2">
      <t>ニホン</t>
    </rPh>
    <rPh sb="2" eb="4">
      <t>シンリ</t>
    </rPh>
    <rPh sb="4" eb="8">
      <t>リンショウガッカイ</t>
    </rPh>
    <phoneticPr fontId="3"/>
  </si>
  <si>
    <t>2023年度日本心理臨床学会個人会員年会費</t>
    <rPh sb="4" eb="6">
      <t>ネンド</t>
    </rPh>
    <rPh sb="6" eb="8">
      <t>ニホン</t>
    </rPh>
    <rPh sb="8" eb="10">
      <t>シンリ</t>
    </rPh>
    <rPh sb="10" eb="14">
      <t>リンショウガッカイ</t>
    </rPh>
    <rPh sb="14" eb="18">
      <t>コジンカイイン</t>
    </rPh>
    <rPh sb="18" eb="21">
      <t>ネンカイヒ</t>
    </rPh>
    <phoneticPr fontId="3"/>
  </si>
  <si>
    <t>森光、中井</t>
    <rPh sb="0" eb="2">
      <t>モリミツ</t>
    </rPh>
    <rPh sb="3" eb="5">
      <t>ナカイ</t>
    </rPh>
    <phoneticPr fontId="3"/>
  </si>
  <si>
    <t>報酬手数料</t>
    <rPh sb="0" eb="5">
      <t>ホウシュウテスウリョウ</t>
    </rPh>
    <phoneticPr fontId="3"/>
  </si>
  <si>
    <t>Crowd Works</t>
    <phoneticPr fontId="3"/>
  </si>
  <si>
    <t>図書費</t>
    <rPh sb="0" eb="3">
      <t>トショヒ</t>
    </rPh>
    <phoneticPr fontId="3"/>
  </si>
  <si>
    <t>曽篠恭裕No.55</t>
    <phoneticPr fontId="3"/>
  </si>
  <si>
    <t>曽篠恭裕No.33</t>
    <rPh sb="0" eb="1">
      <t>ソ</t>
    </rPh>
    <rPh sb="1" eb="2">
      <t>シノ</t>
    </rPh>
    <rPh sb="2" eb="3">
      <t>ヤスシ</t>
    </rPh>
    <rPh sb="3" eb="4">
      <t>ヒロシ</t>
    </rPh>
    <phoneticPr fontId="3"/>
  </si>
  <si>
    <t>旅費交通費5/7-8　熊本⇔東京</t>
    <rPh sb="0" eb="2">
      <t>リョヒ</t>
    </rPh>
    <rPh sb="2" eb="5">
      <t>コウツウヒ</t>
    </rPh>
    <rPh sb="11" eb="13">
      <t>クマモト</t>
    </rPh>
    <rPh sb="14" eb="16">
      <t>トウキョウ</t>
    </rPh>
    <phoneticPr fontId="3"/>
  </si>
  <si>
    <t>項目名</t>
    <rPh sb="0" eb="3">
      <t>コウモクメイ</t>
    </rPh>
    <phoneticPr fontId="3"/>
  </si>
  <si>
    <t>経費区分</t>
    <rPh sb="0" eb="2">
      <t>ケイヒ</t>
    </rPh>
    <rPh sb="2" eb="4">
      <t>クブン</t>
    </rPh>
    <phoneticPr fontId="3"/>
  </si>
  <si>
    <t>内訳</t>
    <rPh sb="0" eb="2">
      <t>ウチワケ</t>
    </rPh>
    <phoneticPr fontId="3"/>
  </si>
  <si>
    <t>割合</t>
    <rPh sb="0" eb="2">
      <t>ワリアイ</t>
    </rPh>
    <phoneticPr fontId="3"/>
  </si>
  <si>
    <t>業務委託費（人件費）</t>
    <rPh sb="0" eb="5">
      <t>ギョウムイタクヒ</t>
    </rPh>
    <rPh sb="6" eb="9">
      <t>ジンケンヒ</t>
    </rPh>
    <phoneticPr fontId="3"/>
  </si>
  <si>
    <t>研究環境整備費</t>
    <rPh sb="0" eb="6">
      <t>ケンキュウカンキョウセイビ</t>
    </rPh>
    <rPh sb="6" eb="7">
      <t>ヒ</t>
    </rPh>
    <phoneticPr fontId="3"/>
  </si>
  <si>
    <t>予算執行</t>
    <rPh sb="0" eb="4">
      <t>ヨサンシッコウ</t>
    </rPh>
    <phoneticPr fontId="3"/>
  </si>
  <si>
    <t>予備費</t>
    <rPh sb="0" eb="2">
      <t>ヨビ</t>
    </rPh>
    <rPh sb="2" eb="3">
      <t>ヒ</t>
    </rPh>
    <phoneticPr fontId="3"/>
  </si>
  <si>
    <t>トナー配送料</t>
    <rPh sb="3" eb="6">
      <t>ハイソウリョウ</t>
    </rPh>
    <phoneticPr fontId="3"/>
  </si>
  <si>
    <t>サンメディア</t>
    <phoneticPr fontId="3"/>
  </si>
  <si>
    <t>旅費交通費</t>
    <rPh sb="0" eb="5">
      <t>リョヒコウツウヒ</t>
    </rPh>
    <phoneticPr fontId="3"/>
  </si>
  <si>
    <t>研究報告書校正デザイン業者委託　</t>
    <rPh sb="0" eb="5">
      <t>ケンキュウホウコクショ</t>
    </rPh>
    <rPh sb="5" eb="7">
      <t>コウセイ</t>
    </rPh>
    <rPh sb="11" eb="13">
      <t>ギョウシャ</t>
    </rPh>
    <rPh sb="13" eb="15">
      <t>イタク</t>
    </rPh>
    <phoneticPr fontId="3"/>
  </si>
  <si>
    <t>名刺印刷(200枚）</t>
    <rPh sb="0" eb="2">
      <t>メイシ</t>
    </rPh>
    <rPh sb="2" eb="4">
      <t>インサツ</t>
    </rPh>
    <rPh sb="8" eb="9">
      <t>マイ</t>
    </rPh>
    <phoneticPr fontId="3"/>
  </si>
  <si>
    <t>富田名刺</t>
    <rPh sb="0" eb="2">
      <t>トミタ</t>
    </rPh>
    <rPh sb="2" eb="4">
      <t>メイシ</t>
    </rPh>
    <phoneticPr fontId="3"/>
  </si>
  <si>
    <t>消耗品</t>
    <rPh sb="0" eb="3">
      <t>ショウモウヒン</t>
    </rPh>
    <phoneticPr fontId="3"/>
  </si>
  <si>
    <t>用紙、クリアホルダー</t>
    <rPh sb="0" eb="2">
      <t>ヨウシ</t>
    </rPh>
    <phoneticPr fontId="3"/>
  </si>
  <si>
    <t>120円切手</t>
    <rPh sb="3" eb="4">
      <t>エン</t>
    </rPh>
    <rPh sb="4" eb="6">
      <t>キッテ</t>
    </rPh>
    <phoneticPr fontId="3"/>
  </si>
  <si>
    <t>84円切手</t>
    <rPh sb="2" eb="5">
      <t>エンキッテ</t>
    </rPh>
    <phoneticPr fontId="3"/>
  </si>
  <si>
    <t>世界災害医学会参加費</t>
    <rPh sb="0" eb="4">
      <t>セカイサイガイ</t>
    </rPh>
    <rPh sb="4" eb="7">
      <t>イガクカイ</t>
    </rPh>
    <rPh sb="7" eb="10">
      <t>サンカヒ</t>
    </rPh>
    <phoneticPr fontId="3"/>
  </si>
  <si>
    <t>世界国際医学会</t>
    <rPh sb="0" eb="2">
      <t>セカイ</t>
    </rPh>
    <rPh sb="2" eb="4">
      <t>コクサイ</t>
    </rPh>
    <rPh sb="4" eb="7">
      <t>イガクカイ</t>
    </rPh>
    <phoneticPr fontId="3"/>
  </si>
  <si>
    <t>20円切手</t>
    <rPh sb="2" eb="3">
      <t>エン</t>
    </rPh>
    <rPh sb="3" eb="5">
      <t>キッテ</t>
    </rPh>
    <phoneticPr fontId="3"/>
  </si>
  <si>
    <t>（中野、上門、岡本、芝田、高階、魚住）</t>
    <rPh sb="1" eb="3">
      <t>ナカノ</t>
    </rPh>
    <rPh sb="4" eb="6">
      <t>ウエカド</t>
    </rPh>
    <rPh sb="7" eb="9">
      <t>オカモト</t>
    </rPh>
    <rPh sb="10" eb="12">
      <t>シバタ</t>
    </rPh>
    <rPh sb="13" eb="15">
      <t>タカシナ</t>
    </rPh>
    <rPh sb="16" eb="18">
      <t>ウオズミ</t>
    </rPh>
    <phoneticPr fontId="3"/>
  </si>
  <si>
    <t>（森光、中井、大山、宮本、長尾）</t>
    <rPh sb="1" eb="3">
      <t>モリミツ</t>
    </rPh>
    <rPh sb="4" eb="6">
      <t>ナカイ</t>
    </rPh>
    <rPh sb="7" eb="9">
      <t>オオヤマ</t>
    </rPh>
    <rPh sb="10" eb="12">
      <t>ミヤモト</t>
    </rPh>
    <rPh sb="13" eb="15">
      <t>ナガオ</t>
    </rPh>
    <phoneticPr fontId="3"/>
  </si>
  <si>
    <t>令和5年度分研究者倫理教育のための
e-ラーニングサービスの利用料金（古宮、小林）</t>
    <rPh sb="0" eb="2">
      <t>レイワ</t>
    </rPh>
    <rPh sb="3" eb="5">
      <t>ネンド</t>
    </rPh>
    <rPh sb="5" eb="6">
      <t>ブン</t>
    </rPh>
    <rPh sb="6" eb="9">
      <t>ケンキュウシャ</t>
    </rPh>
    <rPh sb="9" eb="11">
      <t>リンリ</t>
    </rPh>
    <rPh sb="11" eb="13">
      <t>キョウイク</t>
    </rPh>
    <rPh sb="30" eb="32">
      <t>リヨウ</t>
    </rPh>
    <rPh sb="32" eb="34">
      <t>リョウキン</t>
    </rPh>
    <rPh sb="35" eb="37">
      <t>コミヤ</t>
    </rPh>
    <rPh sb="38" eb="40">
      <t>コバヤシ</t>
    </rPh>
    <phoneticPr fontId="3"/>
  </si>
  <si>
    <t>令和5年度分研究者倫理教育のための
e-ラーニングサービスの利用料金（安江、土居）</t>
    <rPh sb="0" eb="2">
      <t>レイワ</t>
    </rPh>
    <rPh sb="3" eb="5">
      <t>ネンド</t>
    </rPh>
    <rPh sb="5" eb="6">
      <t>ブン</t>
    </rPh>
    <rPh sb="6" eb="9">
      <t>ケンキュウシャ</t>
    </rPh>
    <rPh sb="9" eb="11">
      <t>リンリ</t>
    </rPh>
    <rPh sb="11" eb="13">
      <t>キョウイク</t>
    </rPh>
    <rPh sb="30" eb="32">
      <t>リヨウ</t>
    </rPh>
    <rPh sb="32" eb="34">
      <t>リョウキン</t>
    </rPh>
    <rPh sb="35" eb="37">
      <t>ヤスエ</t>
    </rPh>
    <rPh sb="38" eb="40">
      <t>ドイ</t>
    </rPh>
    <phoneticPr fontId="3"/>
  </si>
  <si>
    <t>（曽篠、吉川、栗栖、津田）</t>
    <rPh sb="1" eb="3">
      <t>ソシノ</t>
    </rPh>
    <rPh sb="4" eb="6">
      <t>ヨシカワ</t>
    </rPh>
    <rPh sb="7" eb="9">
      <t>クリス</t>
    </rPh>
    <rPh sb="10" eb="12">
      <t>ツダ</t>
    </rPh>
    <phoneticPr fontId="3"/>
  </si>
  <si>
    <t>ロジスティックスフェンス移設工事</t>
    <rPh sb="12" eb="16">
      <t>イセツコウジ</t>
    </rPh>
    <phoneticPr fontId="3"/>
  </si>
  <si>
    <t>Agoop協定書送付分（総務立替）</t>
    <rPh sb="5" eb="8">
      <t>キョウテイショ</t>
    </rPh>
    <rPh sb="8" eb="10">
      <t>ソウフ</t>
    </rPh>
    <rPh sb="10" eb="11">
      <t>ブン</t>
    </rPh>
    <rPh sb="12" eb="14">
      <t>ソウム</t>
    </rPh>
    <rPh sb="14" eb="16">
      <t>タテカエ</t>
    </rPh>
    <phoneticPr fontId="3"/>
  </si>
  <si>
    <t>単３・単４電池</t>
    <rPh sb="0" eb="1">
      <t>タン</t>
    </rPh>
    <rPh sb="3" eb="4">
      <t>タン</t>
    </rPh>
    <rPh sb="5" eb="7">
      <t>デンチ</t>
    </rPh>
    <phoneticPr fontId="3"/>
  </si>
  <si>
    <t>Forms　年間使用料</t>
    <rPh sb="6" eb="8">
      <t>ネンカン</t>
    </rPh>
    <rPh sb="8" eb="11">
      <t>シヨウリョウ</t>
    </rPh>
    <phoneticPr fontId="3"/>
  </si>
  <si>
    <t>フォームズ株式会社</t>
    <rPh sb="5" eb="9">
      <t>カブシキカイシャ</t>
    </rPh>
    <phoneticPr fontId="3"/>
  </si>
  <si>
    <t>浅倉司法書士事務所</t>
    <rPh sb="0" eb="2">
      <t>アサクラ</t>
    </rPh>
    <rPh sb="2" eb="4">
      <t>シホウ</t>
    </rPh>
    <rPh sb="4" eb="6">
      <t>ショシ</t>
    </rPh>
    <rPh sb="6" eb="9">
      <t>ジムショ</t>
    </rPh>
    <phoneticPr fontId="3"/>
  </si>
  <si>
    <t>インターネット回線維持費（４・５月分）</t>
    <rPh sb="7" eb="9">
      <t>カイセン</t>
    </rPh>
    <rPh sb="9" eb="12">
      <t>イジヒ</t>
    </rPh>
    <rPh sb="16" eb="18">
      <t>ガツブン</t>
    </rPh>
    <phoneticPr fontId="3"/>
  </si>
  <si>
    <t>スペースX社</t>
    <rPh sb="5" eb="6">
      <t>シャ</t>
    </rPh>
    <phoneticPr fontId="3"/>
  </si>
  <si>
    <t>災害救援技術部門長転送</t>
    <rPh sb="0" eb="2">
      <t>サイガイ</t>
    </rPh>
    <rPh sb="2" eb="6">
      <t>キュウエンギジュツ</t>
    </rPh>
    <rPh sb="6" eb="8">
      <t>ブモン</t>
    </rPh>
    <rPh sb="8" eb="9">
      <t>チョウ</t>
    </rPh>
    <rPh sb="9" eb="11">
      <t>テンソウ</t>
    </rPh>
    <phoneticPr fontId="3"/>
  </si>
  <si>
    <r>
      <t>宅急便代（ネコポス便）</t>
    </r>
    <r>
      <rPr>
        <sz val="11"/>
        <color rgb="FFFF0000"/>
        <rFont val="ＭＳ Ｐ明朝"/>
        <family val="1"/>
        <charset val="128"/>
      </rPr>
      <t>　</t>
    </r>
    <phoneticPr fontId="3"/>
  </si>
  <si>
    <r>
      <t>宅急便代（DM便）</t>
    </r>
    <r>
      <rPr>
        <sz val="11"/>
        <color rgb="FFFF0000"/>
        <rFont val="ＭＳ Ｐ明朝"/>
        <family val="1"/>
        <charset val="128"/>
      </rPr>
      <t>　</t>
    </r>
    <phoneticPr fontId="3"/>
  </si>
  <si>
    <t>中村秀徳　</t>
    <rPh sb="0" eb="2">
      <t>ナカムラ</t>
    </rPh>
    <rPh sb="2" eb="3">
      <t>ヒデ</t>
    </rPh>
    <rPh sb="3" eb="4">
      <t>トク</t>
    </rPh>
    <phoneticPr fontId="3"/>
  </si>
  <si>
    <t>森正尚　</t>
    <rPh sb="0" eb="1">
      <t>モリ</t>
    </rPh>
    <rPh sb="1" eb="2">
      <t>マサ</t>
    </rPh>
    <rPh sb="2" eb="3">
      <t>ナオ</t>
    </rPh>
    <phoneticPr fontId="3"/>
  </si>
  <si>
    <t>中村名刺　</t>
    <rPh sb="0" eb="2">
      <t>ナカムラ</t>
    </rPh>
    <rPh sb="2" eb="4">
      <t>メイシ</t>
    </rPh>
    <phoneticPr fontId="3"/>
  </si>
  <si>
    <t>森名刺</t>
    <rPh sb="0" eb="1">
      <t>モリ</t>
    </rPh>
    <rPh sb="1" eb="3">
      <t>メイシ</t>
    </rPh>
    <phoneticPr fontId="3"/>
  </si>
  <si>
    <r>
      <t>名刺印刷</t>
    </r>
    <r>
      <rPr>
        <sz val="11"/>
        <color rgb="FFFF0000"/>
        <rFont val="ＭＳ Ｐ明朝"/>
        <family val="1"/>
        <charset val="128"/>
      </rPr>
      <t>　</t>
    </r>
    <rPh sb="0" eb="2">
      <t>メイシ</t>
    </rPh>
    <rPh sb="2" eb="4">
      <t>インサツ</t>
    </rPh>
    <phoneticPr fontId="3"/>
  </si>
  <si>
    <t>中出雅治</t>
    <rPh sb="0" eb="2">
      <t>ナカデ</t>
    </rPh>
    <rPh sb="2" eb="3">
      <t>マサ</t>
    </rPh>
    <rPh sb="3" eb="4">
      <t>ハル</t>
    </rPh>
    <phoneticPr fontId="3"/>
  </si>
  <si>
    <t>派遣依頼書郵送料</t>
    <rPh sb="0" eb="4">
      <t>ハケンイライ</t>
    </rPh>
    <rPh sb="4" eb="5">
      <t>ショ</t>
    </rPh>
    <rPh sb="5" eb="8">
      <t>ユウソウリョウ</t>
    </rPh>
    <phoneticPr fontId="3"/>
  </si>
  <si>
    <t>印刷製本費</t>
    <rPh sb="0" eb="4">
      <t>インサツセイホン</t>
    </rPh>
    <rPh sb="4" eb="5">
      <t>ヒ</t>
    </rPh>
    <phoneticPr fontId="3"/>
  </si>
  <si>
    <t>JPビズメール</t>
    <phoneticPr fontId="3"/>
  </si>
  <si>
    <t>中村誠昌№177</t>
    <rPh sb="0" eb="2">
      <t>ナカムラ</t>
    </rPh>
    <rPh sb="2" eb="3">
      <t>マコト</t>
    </rPh>
    <rPh sb="3" eb="4">
      <t>マサ</t>
    </rPh>
    <phoneticPr fontId="3"/>
  </si>
  <si>
    <t>1-2</t>
  </si>
  <si>
    <t>①臨時看護師（常勤）　２名</t>
    <rPh sb="1" eb="3">
      <t>リンジ</t>
    </rPh>
    <rPh sb="3" eb="6">
      <t>カンゴシ</t>
    </rPh>
    <rPh sb="7" eb="9">
      <t>ジョウキン</t>
    </rPh>
    <rPh sb="12" eb="13">
      <t>メイ</t>
    </rPh>
    <phoneticPr fontId="12"/>
  </si>
  <si>
    <t>（時給2,400円×7.5時間×20日）×12月×2名</t>
    <rPh sb="1" eb="3">
      <t>ジキュウ</t>
    </rPh>
    <rPh sb="8" eb="9">
      <t>エン</t>
    </rPh>
    <rPh sb="13" eb="15">
      <t>ジカン</t>
    </rPh>
    <rPh sb="18" eb="19">
      <t>カ</t>
    </rPh>
    <rPh sb="23" eb="24">
      <t>ツキ</t>
    </rPh>
    <rPh sb="26" eb="27">
      <t>メイ</t>
    </rPh>
    <phoneticPr fontId="12"/>
  </si>
  <si>
    <t>曽篠恭裕No.92</t>
    <rPh sb="0" eb="1">
      <t>ソ</t>
    </rPh>
    <rPh sb="1" eb="2">
      <t>シノ</t>
    </rPh>
    <rPh sb="2" eb="3">
      <t>ヤスシ</t>
    </rPh>
    <rPh sb="3" eb="4">
      <t>ヒロシ</t>
    </rPh>
    <phoneticPr fontId="3"/>
  </si>
  <si>
    <t>中井茉里　№130　　</t>
    <rPh sb="0" eb="2">
      <t>ナカイ</t>
    </rPh>
    <rPh sb="2" eb="4">
      <t>マリ</t>
    </rPh>
    <phoneticPr fontId="3"/>
  </si>
  <si>
    <t>森光怜雄　№131　　</t>
    <rPh sb="0" eb="2">
      <t>モリミツ</t>
    </rPh>
    <rPh sb="2" eb="4">
      <t>レオ</t>
    </rPh>
    <phoneticPr fontId="3"/>
  </si>
  <si>
    <t>森光怜雄　№152　　</t>
    <rPh sb="0" eb="2">
      <t>モリミツ</t>
    </rPh>
    <rPh sb="2" eb="4">
      <t>レオ</t>
    </rPh>
    <phoneticPr fontId="3"/>
  </si>
  <si>
    <t>太陽光パネル磁石取付作業</t>
    <rPh sb="0" eb="3">
      <t>タイヨウコウ</t>
    </rPh>
    <rPh sb="6" eb="8">
      <t>ジシャク</t>
    </rPh>
    <rPh sb="8" eb="10">
      <t>トリツケ</t>
    </rPh>
    <rPh sb="10" eb="12">
      <t>サギョウ</t>
    </rPh>
    <phoneticPr fontId="3"/>
  </si>
  <si>
    <t>曽條部門長投稿文献　</t>
    <rPh sb="0" eb="2">
      <t>ソシノ</t>
    </rPh>
    <rPh sb="2" eb="5">
      <t>ブモンチョウ</t>
    </rPh>
    <rPh sb="5" eb="7">
      <t>トウコウ</t>
    </rPh>
    <rPh sb="7" eb="9">
      <t>ブンケン</t>
    </rPh>
    <phoneticPr fontId="3"/>
  </si>
  <si>
    <t>7/14-15旅費交通費 稲毛⇔長浜研究活動協力</t>
    <phoneticPr fontId="3"/>
  </si>
  <si>
    <t>7/14-15旅費交通費 大津⇔長浜研究活動協力</t>
    <phoneticPr fontId="3"/>
  </si>
  <si>
    <t>7/14-15旅費交通費 唐津⇔長浜研究活動協力</t>
    <phoneticPr fontId="3"/>
  </si>
  <si>
    <t>再生可能エネルギーによる災害救護施設の運用にかかる大型蓄電池の改良について</t>
    <rPh sb="0" eb="2">
      <t>サイセイ</t>
    </rPh>
    <rPh sb="2" eb="4">
      <t>カノウ</t>
    </rPh>
    <rPh sb="12" eb="14">
      <t>サイガイ</t>
    </rPh>
    <rPh sb="14" eb="16">
      <t>キュウゴ</t>
    </rPh>
    <rPh sb="16" eb="18">
      <t>シセツ</t>
    </rPh>
    <rPh sb="19" eb="21">
      <t>ウンヨウ</t>
    </rPh>
    <rPh sb="25" eb="27">
      <t>オオガタ</t>
    </rPh>
    <rPh sb="27" eb="30">
      <t>チクデンチ</t>
    </rPh>
    <rPh sb="31" eb="33">
      <t>カイリョウ</t>
    </rPh>
    <phoneticPr fontId="3"/>
  </si>
  <si>
    <t>再生可能エネルギーによる災害救護施設の運用にかかる水生成システムの開発について</t>
    <rPh sb="0" eb="2">
      <t>サイセイ</t>
    </rPh>
    <rPh sb="2" eb="4">
      <t>カノウ</t>
    </rPh>
    <rPh sb="12" eb="14">
      <t>サイガイ</t>
    </rPh>
    <rPh sb="14" eb="16">
      <t>キュウゴ</t>
    </rPh>
    <rPh sb="16" eb="18">
      <t>シセツ</t>
    </rPh>
    <rPh sb="19" eb="21">
      <t>ウンヨウ</t>
    </rPh>
    <rPh sb="25" eb="26">
      <t>ミズ</t>
    </rPh>
    <rPh sb="26" eb="28">
      <t>セイセイ</t>
    </rPh>
    <rPh sb="33" eb="35">
      <t>カイハツ</t>
    </rPh>
    <phoneticPr fontId="3"/>
  </si>
  <si>
    <t>教育研修用機器</t>
    <rPh sb="0" eb="5">
      <t>キョウイクケンシュウヨウ</t>
    </rPh>
    <rPh sb="5" eb="7">
      <t>キキ</t>
    </rPh>
    <phoneticPr fontId="3"/>
  </si>
  <si>
    <t>国際赤十字シンポジウム　ちらし作成</t>
    <rPh sb="0" eb="2">
      <t>コクサイ</t>
    </rPh>
    <rPh sb="2" eb="5">
      <t>セキジュウジ</t>
    </rPh>
    <rPh sb="15" eb="17">
      <t>サクセイ</t>
    </rPh>
    <phoneticPr fontId="3"/>
  </si>
  <si>
    <t>申請書・
決裁ＮＯ．</t>
    <rPh sb="0" eb="3">
      <t>シンセイショ</t>
    </rPh>
    <rPh sb="5" eb="7">
      <t>ケッサイ</t>
    </rPh>
    <phoneticPr fontId="3"/>
  </si>
  <si>
    <t>世界災害医学会アイルランド　キラーニー　5/7－5/14</t>
    <rPh sb="0" eb="4">
      <t>セカイサイガイ</t>
    </rPh>
    <rPh sb="4" eb="7">
      <t>イガクカイ</t>
    </rPh>
    <phoneticPr fontId="3"/>
  </si>
  <si>
    <t>株式会社レイジング</t>
    <phoneticPr fontId="3"/>
  </si>
  <si>
    <t>中出雅治No.159</t>
    <rPh sb="0" eb="2">
      <t>ナカデ</t>
    </rPh>
    <rPh sb="2" eb="3">
      <t>マサ</t>
    </rPh>
    <rPh sb="3" eb="4">
      <t>ハル</t>
    </rPh>
    <phoneticPr fontId="3"/>
  </si>
  <si>
    <t>森　正尚 №203</t>
    <rPh sb="0" eb="1">
      <t>モリ</t>
    </rPh>
    <rPh sb="2" eb="4">
      <t>マサナオ</t>
    </rPh>
    <phoneticPr fontId="3"/>
  </si>
  <si>
    <t>森光怜雄　　</t>
    <rPh sb="0" eb="2">
      <t>モリミツ</t>
    </rPh>
    <rPh sb="2" eb="4">
      <t>レオ</t>
    </rPh>
    <phoneticPr fontId="3"/>
  </si>
  <si>
    <t>渋澤</t>
    <rPh sb="0" eb="2">
      <t>シブサワ</t>
    </rPh>
    <phoneticPr fontId="3"/>
  </si>
  <si>
    <t>高橋</t>
    <rPh sb="0" eb="2">
      <t>タカハシ</t>
    </rPh>
    <phoneticPr fontId="3"/>
  </si>
  <si>
    <t>丸山</t>
    <rPh sb="0" eb="2">
      <t>マルヤマ</t>
    </rPh>
    <phoneticPr fontId="3"/>
  </si>
  <si>
    <t>↓8/14</t>
    <phoneticPr fontId="3"/>
  </si>
  <si>
    <t>申請日・
決裁日</t>
    <rPh sb="0" eb="2">
      <t>シンセイ</t>
    </rPh>
    <rPh sb="2" eb="3">
      <t>ビ</t>
    </rPh>
    <rPh sb="5" eb="8">
      <t>ケッサイビ</t>
    </rPh>
    <phoneticPr fontId="3"/>
  </si>
  <si>
    <t>第578号</t>
    <rPh sb="0" eb="1">
      <t>ダイ</t>
    </rPh>
    <rPh sb="4" eb="5">
      <t>ゴウ</t>
    </rPh>
    <phoneticPr fontId="3"/>
  </si>
  <si>
    <t>第46号</t>
    <rPh sb="0" eb="1">
      <t>ダイ</t>
    </rPh>
    <rPh sb="3" eb="4">
      <t>ゴウ</t>
    </rPh>
    <phoneticPr fontId="3"/>
  </si>
  <si>
    <t>第562号</t>
    <rPh sb="0" eb="1">
      <t>ダイ</t>
    </rPh>
    <rPh sb="4" eb="5">
      <t>ゴウ</t>
    </rPh>
    <phoneticPr fontId="3"/>
  </si>
  <si>
    <t>第533号</t>
    <rPh sb="0" eb="1">
      <t>ダイ</t>
    </rPh>
    <rPh sb="4" eb="5">
      <t>ゴウ</t>
    </rPh>
    <phoneticPr fontId="3"/>
  </si>
  <si>
    <t>酒井正</t>
    <rPh sb="0" eb="2">
      <t>サカイ</t>
    </rPh>
    <rPh sb="2" eb="3">
      <t>タダシ</t>
    </rPh>
    <phoneticPr fontId="3"/>
  </si>
  <si>
    <t>武田宣明</t>
    <rPh sb="0" eb="2">
      <t>タケダ</t>
    </rPh>
    <rPh sb="2" eb="3">
      <t>セン</t>
    </rPh>
    <rPh sb="3" eb="4">
      <t>アキ</t>
    </rPh>
    <phoneticPr fontId="3"/>
  </si>
  <si>
    <t>富永隆子</t>
    <rPh sb="0" eb="2">
      <t>トミナガ</t>
    </rPh>
    <rPh sb="2" eb="4">
      <t>タカコ</t>
    </rPh>
    <phoneticPr fontId="3"/>
  </si>
  <si>
    <t>廣橋伸之</t>
    <rPh sb="0" eb="2">
      <t>ヒロハシ</t>
    </rPh>
    <rPh sb="2" eb="4">
      <t>ノブユキ</t>
    </rPh>
    <phoneticPr fontId="3"/>
  </si>
  <si>
    <t>近藤久禎</t>
    <rPh sb="0" eb="2">
      <t>コンドウ</t>
    </rPh>
    <rPh sb="2" eb="3">
      <t>ヒサシ</t>
    </rPh>
    <rPh sb="3" eb="4">
      <t>ヨシ</t>
    </rPh>
    <phoneticPr fontId="3"/>
  </si>
  <si>
    <t>守田</t>
    <rPh sb="0" eb="2">
      <t>モリタ</t>
    </rPh>
    <phoneticPr fontId="3"/>
  </si>
  <si>
    <t>日本コンベンションセンター</t>
    <rPh sb="0" eb="2">
      <t>ニホン</t>
    </rPh>
    <phoneticPr fontId="3"/>
  </si>
  <si>
    <t>実績報告書の一部翻訳</t>
    <rPh sb="0" eb="5">
      <t>ジッセキホウコクショ</t>
    </rPh>
    <rPh sb="6" eb="8">
      <t>イチブ</t>
    </rPh>
    <rPh sb="8" eb="10">
      <t>ホンヤク</t>
    </rPh>
    <phoneticPr fontId="3"/>
  </si>
  <si>
    <t>公益社団法人日本公認心理師協会年会費</t>
    <phoneticPr fontId="3"/>
  </si>
  <si>
    <t>日本災害医学会年会費</t>
    <rPh sb="0" eb="4">
      <t>ニホンサイガイ</t>
    </rPh>
    <rPh sb="4" eb="7">
      <t>イガクカイ</t>
    </rPh>
    <rPh sb="7" eb="10">
      <t>ネンカイヒ</t>
    </rPh>
    <phoneticPr fontId="3"/>
  </si>
  <si>
    <t>日本災害医学会総会・学術集会参加費</t>
    <rPh sb="0" eb="4">
      <t>ニホンサイガイ</t>
    </rPh>
    <rPh sb="4" eb="7">
      <t>イガクカイ</t>
    </rPh>
    <rPh sb="7" eb="9">
      <t>ソウカイ</t>
    </rPh>
    <rPh sb="10" eb="12">
      <t>ガクジュツ</t>
    </rPh>
    <rPh sb="12" eb="14">
      <t>シュウカイ</t>
    </rPh>
    <rPh sb="14" eb="16">
      <t>サンカ</t>
    </rPh>
    <rPh sb="16" eb="17">
      <t>ヒ</t>
    </rPh>
    <phoneticPr fontId="3"/>
  </si>
  <si>
    <t>大山寧寧</t>
    <rPh sb="0" eb="2">
      <t>オオヤマ</t>
    </rPh>
    <rPh sb="2" eb="3">
      <t>ネイ</t>
    </rPh>
    <rPh sb="3" eb="4">
      <t>ネイ</t>
    </rPh>
    <phoneticPr fontId="3"/>
  </si>
  <si>
    <t>公益社団法人日本公認心理師学会学術集会参加費</t>
    <rPh sb="13" eb="15">
      <t>ガッカイ</t>
    </rPh>
    <rPh sb="15" eb="17">
      <t>ガクジュツ</t>
    </rPh>
    <rPh sb="17" eb="19">
      <t>シュウカイ</t>
    </rPh>
    <rPh sb="19" eb="22">
      <t>サンカヒ</t>
    </rPh>
    <phoneticPr fontId="3"/>
  </si>
  <si>
    <t>東京反訳</t>
    <rPh sb="0" eb="2">
      <t>トウキョウ</t>
    </rPh>
    <rPh sb="2" eb="3">
      <t>ハン</t>
    </rPh>
    <rPh sb="3" eb="4">
      <t>ヤク</t>
    </rPh>
    <phoneticPr fontId="3"/>
  </si>
  <si>
    <t>フィルム封筒</t>
    <rPh sb="4" eb="6">
      <t>フウトウ</t>
    </rPh>
    <phoneticPr fontId="3"/>
  </si>
  <si>
    <t>9/18ぼうさいこくたい交通費　新百合ヶ丘⇔　横浜</t>
    <rPh sb="12" eb="15">
      <t>コウツウヒ</t>
    </rPh>
    <phoneticPr fontId="3"/>
  </si>
  <si>
    <t>9/18ぼうさいこくたい交通費　横浜国大⇔　横浜</t>
    <rPh sb="12" eb="15">
      <t>コウツウヒ</t>
    </rPh>
    <rPh sb="16" eb="18">
      <t>ヨコハマ</t>
    </rPh>
    <rPh sb="18" eb="20">
      <t>コクダイ</t>
    </rPh>
    <phoneticPr fontId="3"/>
  </si>
  <si>
    <t>8/8ぼうさいこくたい交通費　横浜国大⇔　横浜</t>
    <rPh sb="11" eb="14">
      <t>コウツウヒ</t>
    </rPh>
    <rPh sb="15" eb="17">
      <t>ヨコハマ</t>
    </rPh>
    <rPh sb="17" eb="19">
      <t>コクダイ</t>
    </rPh>
    <phoneticPr fontId="3"/>
  </si>
  <si>
    <t>謝礼用送付用切手代</t>
    <rPh sb="0" eb="3">
      <t>シャレイヨウ</t>
    </rPh>
    <rPh sb="3" eb="5">
      <t>ソウフ</t>
    </rPh>
    <rPh sb="5" eb="6">
      <t>ヨウ</t>
    </rPh>
    <rPh sb="6" eb="9">
      <t>キッテダイ</t>
    </rPh>
    <phoneticPr fontId="3"/>
  </si>
  <si>
    <t>インタビュー謝礼送付用クオカード</t>
    <rPh sb="6" eb="8">
      <t>シャレイ</t>
    </rPh>
    <rPh sb="8" eb="10">
      <t>ソウフ</t>
    </rPh>
    <rPh sb="10" eb="11">
      <t>ヨウ</t>
    </rPh>
    <phoneticPr fontId="3"/>
  </si>
  <si>
    <t>植田信策No.227</t>
    <rPh sb="0" eb="2">
      <t>ウエダ</t>
    </rPh>
    <rPh sb="2" eb="3">
      <t>シン</t>
    </rPh>
    <rPh sb="3" eb="4">
      <t>サク</t>
    </rPh>
    <phoneticPr fontId="3"/>
  </si>
  <si>
    <t>実績報告書</t>
    <rPh sb="0" eb="5">
      <t>ジッセキホウコクショ</t>
    </rPh>
    <phoneticPr fontId="3"/>
  </si>
  <si>
    <t>丸井工文社</t>
    <rPh sb="0" eb="2">
      <t>マルイ</t>
    </rPh>
    <rPh sb="2" eb="5">
      <t>コウブンシャ</t>
    </rPh>
    <phoneticPr fontId="3"/>
  </si>
  <si>
    <t>第409号</t>
    <rPh sb="0" eb="1">
      <t>ダイ</t>
    </rPh>
    <rPh sb="4" eb="5">
      <t>ゴウ</t>
    </rPh>
    <phoneticPr fontId="3"/>
  </si>
  <si>
    <t>文化工房</t>
    <rPh sb="0" eb="4">
      <t>ブンカコウボウ</t>
    </rPh>
    <phoneticPr fontId="3"/>
  </si>
  <si>
    <t>コンソーシアム型共同研究契約書法務確認（：国際医療救援部門：太陽工業）</t>
    <rPh sb="7" eb="8">
      <t>ガタ</t>
    </rPh>
    <rPh sb="8" eb="10">
      <t>キョウドウ</t>
    </rPh>
    <rPh sb="10" eb="12">
      <t>ケンキュウ</t>
    </rPh>
    <rPh sb="12" eb="15">
      <t>ケイヤクショ</t>
    </rPh>
    <rPh sb="15" eb="17">
      <t>ホウム</t>
    </rPh>
    <rPh sb="17" eb="19">
      <t>カクニン</t>
    </rPh>
    <rPh sb="21" eb="23">
      <t>コクサイ</t>
    </rPh>
    <rPh sb="23" eb="25">
      <t>イリョウ</t>
    </rPh>
    <rPh sb="25" eb="27">
      <t>キュウエン</t>
    </rPh>
    <rPh sb="27" eb="29">
      <t>ブモン</t>
    </rPh>
    <rPh sb="30" eb="32">
      <t>タイヨウ</t>
    </rPh>
    <rPh sb="32" eb="34">
      <t>コウギョウ</t>
    </rPh>
    <phoneticPr fontId="3"/>
  </si>
  <si>
    <t>赤十字国際シンポジウム登壇者接待費（飲料）</t>
    <rPh sb="0" eb="3">
      <t>セキジュウジ</t>
    </rPh>
    <rPh sb="3" eb="5">
      <t>コクサイ</t>
    </rPh>
    <rPh sb="11" eb="14">
      <t>トウダンシャ</t>
    </rPh>
    <rPh sb="14" eb="16">
      <t>セッタイ</t>
    </rPh>
    <rPh sb="16" eb="17">
      <t>ヒ</t>
    </rPh>
    <rPh sb="18" eb="20">
      <t>インリョウ</t>
    </rPh>
    <phoneticPr fontId="3"/>
  </si>
  <si>
    <t>赤十字国際シンポジウム登壇者接待費（菓子）</t>
    <rPh sb="0" eb="3">
      <t>セキジュウジ</t>
    </rPh>
    <rPh sb="3" eb="5">
      <t>コクサイ</t>
    </rPh>
    <rPh sb="11" eb="14">
      <t>トウダンシャ</t>
    </rPh>
    <rPh sb="14" eb="16">
      <t>セッタイ</t>
    </rPh>
    <rPh sb="16" eb="17">
      <t>ヒ</t>
    </rPh>
    <rPh sb="18" eb="20">
      <t>カシ</t>
    </rPh>
    <phoneticPr fontId="3"/>
  </si>
  <si>
    <t>トルコ赤新月社訪問時の贈答品</t>
    <rPh sb="3" eb="6">
      <t>セキシンゲツ</t>
    </rPh>
    <rPh sb="6" eb="7">
      <t>シャ</t>
    </rPh>
    <rPh sb="7" eb="10">
      <t>ホウモンジ</t>
    </rPh>
    <rPh sb="11" eb="13">
      <t>ゾウトウ</t>
    </rPh>
    <rPh sb="13" eb="14">
      <t>ヒン</t>
    </rPh>
    <phoneticPr fontId="3"/>
  </si>
  <si>
    <t>小林　映子</t>
    <rPh sb="0" eb="2">
      <t>コバヤシ</t>
    </rPh>
    <rPh sb="3" eb="5">
      <t>エイコ</t>
    </rPh>
    <phoneticPr fontId="3"/>
  </si>
  <si>
    <t>NTT</t>
    <phoneticPr fontId="3"/>
  </si>
  <si>
    <t>砂川　玄志郎</t>
    <rPh sb="0" eb="2">
      <t>スナカワ</t>
    </rPh>
    <rPh sb="3" eb="4">
      <t>ゲン</t>
    </rPh>
    <rPh sb="4" eb="5">
      <t>シ</t>
    </rPh>
    <rPh sb="5" eb="6">
      <t>ロウ</t>
    </rPh>
    <phoneticPr fontId="3"/>
  </si>
  <si>
    <t>曽篠恭裕No.214</t>
    <rPh sb="0" eb="1">
      <t>ソ</t>
    </rPh>
    <rPh sb="1" eb="2">
      <t>シノ</t>
    </rPh>
    <rPh sb="2" eb="3">
      <t>ヤスシ</t>
    </rPh>
    <rPh sb="3" eb="4">
      <t>ヒロシ</t>
    </rPh>
    <phoneticPr fontId="3"/>
  </si>
  <si>
    <t>曽篠恭裕No.235</t>
    <rPh sb="0" eb="1">
      <t>ソ</t>
    </rPh>
    <rPh sb="1" eb="2">
      <t>シノ</t>
    </rPh>
    <rPh sb="2" eb="3">
      <t>ヤスシ</t>
    </rPh>
    <rPh sb="3" eb="4">
      <t>ヒロシ</t>
    </rPh>
    <phoneticPr fontId="3"/>
  </si>
  <si>
    <t>安江　一　№204</t>
    <rPh sb="0" eb="2">
      <t>ヤスエ</t>
    </rPh>
    <rPh sb="3" eb="4">
      <t>ハジメ</t>
    </rPh>
    <phoneticPr fontId="3"/>
  </si>
  <si>
    <t>中村秀徳　№205</t>
    <rPh sb="0" eb="2">
      <t>ナカムラ</t>
    </rPh>
    <rPh sb="2" eb="3">
      <t>ヒデ</t>
    </rPh>
    <rPh sb="3" eb="4">
      <t>トク</t>
    </rPh>
    <phoneticPr fontId="3"/>
  </si>
  <si>
    <t>森光怜雄　№209　</t>
    <rPh sb="0" eb="2">
      <t>モリミツ</t>
    </rPh>
    <rPh sb="2" eb="4">
      <t>レオ</t>
    </rPh>
    <phoneticPr fontId="3"/>
  </si>
  <si>
    <t>1-3</t>
  </si>
  <si>
    <t>①臨時看護師（常勤）　３名</t>
    <rPh sb="1" eb="3">
      <t>リンジ</t>
    </rPh>
    <rPh sb="3" eb="6">
      <t>カンゴシ</t>
    </rPh>
    <rPh sb="7" eb="9">
      <t>ジョウキン</t>
    </rPh>
    <rPh sb="12" eb="13">
      <t>メイ</t>
    </rPh>
    <phoneticPr fontId="12"/>
  </si>
  <si>
    <t>（時給2,400円×7.5時間×20日）×12月×3名</t>
    <rPh sb="1" eb="3">
      <t>ジキュウ</t>
    </rPh>
    <rPh sb="8" eb="9">
      <t>エン</t>
    </rPh>
    <rPh sb="13" eb="15">
      <t>ジカン</t>
    </rPh>
    <rPh sb="18" eb="19">
      <t>カ</t>
    </rPh>
    <rPh sb="23" eb="24">
      <t>ツキ</t>
    </rPh>
    <rPh sb="26" eb="27">
      <t>メイ</t>
    </rPh>
    <phoneticPr fontId="12"/>
  </si>
  <si>
    <t>栗栖茜 No.263</t>
    <rPh sb="0" eb="3">
      <t>クリスアカネ</t>
    </rPh>
    <phoneticPr fontId="3"/>
  </si>
  <si>
    <t>根本昌宏No.226</t>
    <rPh sb="0" eb="2">
      <t>ネモト</t>
    </rPh>
    <rPh sb="2" eb="4">
      <t>マサヒロ</t>
    </rPh>
    <phoneticPr fontId="3"/>
  </si>
  <si>
    <t>津田直人No.287</t>
    <rPh sb="0" eb="2">
      <t>ツダ</t>
    </rPh>
    <rPh sb="2" eb="4">
      <t>ナオト</t>
    </rPh>
    <phoneticPr fontId="3"/>
  </si>
  <si>
    <t>1-4</t>
  </si>
  <si>
    <t>①臨時看護師（常勤）　４名</t>
    <rPh sb="1" eb="3">
      <t>リンジ</t>
    </rPh>
    <rPh sb="3" eb="6">
      <t>カンゴシ</t>
    </rPh>
    <rPh sb="7" eb="9">
      <t>ジョウキン</t>
    </rPh>
    <rPh sb="12" eb="13">
      <t>メイ</t>
    </rPh>
    <phoneticPr fontId="12"/>
  </si>
  <si>
    <t>（時給2,400円×7.5時間×20日）×12月×4名</t>
    <rPh sb="1" eb="3">
      <t>ジキュウ</t>
    </rPh>
    <rPh sb="8" eb="9">
      <t>エン</t>
    </rPh>
    <rPh sb="13" eb="15">
      <t>ジカン</t>
    </rPh>
    <rPh sb="18" eb="19">
      <t>カ</t>
    </rPh>
    <rPh sb="23" eb="24">
      <t>ツキ</t>
    </rPh>
    <rPh sb="26" eb="27">
      <t>メイ</t>
    </rPh>
    <phoneticPr fontId="12"/>
  </si>
  <si>
    <t>中村誠昌№292</t>
    <rPh sb="0" eb="2">
      <t>ナカムラ</t>
    </rPh>
    <rPh sb="2" eb="3">
      <t>マコト</t>
    </rPh>
    <rPh sb="3" eb="4">
      <t>マサ</t>
    </rPh>
    <phoneticPr fontId="3"/>
  </si>
  <si>
    <t>曽篠恭裕No.300</t>
    <phoneticPr fontId="3"/>
  </si>
  <si>
    <t>根本昌宏No.288</t>
    <rPh sb="0" eb="2">
      <t>ネモト</t>
    </rPh>
    <rPh sb="2" eb="4">
      <t>マサヒロ</t>
    </rPh>
    <phoneticPr fontId="3"/>
  </si>
  <si>
    <t>通信運搬費</t>
    <rPh sb="0" eb="4">
      <t>ツウシンウンパン</t>
    </rPh>
    <rPh sb="4" eb="5">
      <t>ヒ</t>
    </rPh>
    <phoneticPr fontId="3"/>
  </si>
  <si>
    <t>安江　一</t>
    <rPh sb="0" eb="2">
      <t>ヤスエ</t>
    </rPh>
    <rPh sb="3" eb="4">
      <t>ハジメ</t>
    </rPh>
    <phoneticPr fontId="3"/>
  </si>
  <si>
    <t>森　正尚</t>
    <rPh sb="0" eb="1">
      <t>モリ</t>
    </rPh>
    <rPh sb="2" eb="4">
      <t>マサナオ</t>
    </rPh>
    <phoneticPr fontId="3"/>
  </si>
  <si>
    <t>JTBコミュニケーションズ</t>
    <phoneticPr fontId="3"/>
  </si>
  <si>
    <t>11/8-9旅費交通費 浜松町⇔東山日本赤十字社医学会</t>
    <phoneticPr fontId="3"/>
  </si>
  <si>
    <t>11/8-9旅費交通費 東京⇔京都日本赤十字社医学会</t>
    <phoneticPr fontId="3"/>
  </si>
  <si>
    <t>11/8-10旅費交通費 浜松町⇔東山日本赤十字社医学会</t>
    <phoneticPr fontId="3"/>
  </si>
  <si>
    <t>11/8-10旅費交通費 浜松町⇒名古屋日本赤十字社医学会</t>
    <rPh sb="7" eb="9">
      <t>リョヒ</t>
    </rPh>
    <rPh sb="9" eb="12">
      <t>コウツウヒ</t>
    </rPh>
    <rPh sb="13" eb="15">
      <t>ハママツ</t>
    </rPh>
    <rPh sb="15" eb="16">
      <t>マチ</t>
    </rPh>
    <rPh sb="17" eb="20">
      <t>ナゴヤ</t>
    </rPh>
    <rPh sb="20" eb="22">
      <t>ニホン</t>
    </rPh>
    <rPh sb="22" eb="25">
      <t>セキジュウジ</t>
    </rPh>
    <rPh sb="25" eb="26">
      <t>シャ</t>
    </rPh>
    <rPh sb="26" eb="29">
      <t>イガクカイ</t>
    </rPh>
    <phoneticPr fontId="3"/>
  </si>
  <si>
    <t>11/8-10ﾀｸｼｰ利用料山階ﾀｸｼｰ他</t>
    <phoneticPr fontId="3"/>
  </si>
  <si>
    <t>富田(桑原）</t>
    <rPh sb="0" eb="2">
      <t>トミタ</t>
    </rPh>
    <rPh sb="3" eb="5">
      <t>クワハラ</t>
    </rPh>
    <phoneticPr fontId="3"/>
  </si>
  <si>
    <t>学会参加費FIPWorldCongress2023</t>
    <rPh sb="0" eb="2">
      <t>ガッカイ</t>
    </rPh>
    <rPh sb="2" eb="5">
      <t>サンカヒ</t>
    </rPh>
    <phoneticPr fontId="3"/>
  </si>
  <si>
    <t>学会参加費日本赤十字社医学会</t>
    <rPh sb="0" eb="2">
      <t>ガッカイ</t>
    </rPh>
    <rPh sb="2" eb="5">
      <t>サンカヒ</t>
    </rPh>
    <rPh sb="5" eb="7">
      <t>ニホン</t>
    </rPh>
    <rPh sb="7" eb="10">
      <t>セキジュウジ</t>
    </rPh>
    <rPh sb="10" eb="11">
      <t>シャ</t>
    </rPh>
    <rPh sb="11" eb="14">
      <t>イガクカイ</t>
    </rPh>
    <phoneticPr fontId="3"/>
  </si>
  <si>
    <t>EdrawMind利用料ﾜﾝﾀﾞｰｼｪｱｿﾌﾄｳｪｱ</t>
    <phoneticPr fontId="3"/>
  </si>
  <si>
    <t>11/9-10旅費交通費 鶴橋⇔東山日本赤十字社医学会</t>
    <rPh sb="7" eb="9">
      <t>リョヒ</t>
    </rPh>
    <rPh sb="9" eb="12">
      <t>コウツウヒ</t>
    </rPh>
    <rPh sb="13" eb="15">
      <t>ツルハシ</t>
    </rPh>
    <rPh sb="16" eb="18">
      <t>ヒガシヤマ</t>
    </rPh>
    <rPh sb="18" eb="20">
      <t>ニホン</t>
    </rPh>
    <rPh sb="20" eb="23">
      <t>セキジュウジ</t>
    </rPh>
    <rPh sb="23" eb="24">
      <t>シャ</t>
    </rPh>
    <rPh sb="24" eb="27">
      <t>イガクカイ</t>
    </rPh>
    <phoneticPr fontId="3"/>
  </si>
  <si>
    <t>11/8-10旅費交通費 浜松町⇔東山日本赤十字社医学会</t>
    <rPh sb="7" eb="9">
      <t>リョヒ</t>
    </rPh>
    <rPh sb="9" eb="12">
      <t>コウツウヒ</t>
    </rPh>
    <rPh sb="13" eb="16">
      <t>ハママツチョウ</t>
    </rPh>
    <rPh sb="17" eb="19">
      <t>ヒガシヤマ</t>
    </rPh>
    <rPh sb="19" eb="21">
      <t>ニホン</t>
    </rPh>
    <rPh sb="21" eb="24">
      <t>セキジュウジ</t>
    </rPh>
    <rPh sb="24" eb="25">
      <t>シャ</t>
    </rPh>
    <rPh sb="25" eb="28">
      <t>イガクカイ</t>
    </rPh>
    <phoneticPr fontId="3"/>
  </si>
  <si>
    <t>10/9-10旅費交通費 長浜⇔福島研究打合せ</t>
    <rPh sb="7" eb="9">
      <t>リョヒ</t>
    </rPh>
    <rPh sb="9" eb="12">
      <t>コウツウヒ</t>
    </rPh>
    <rPh sb="13" eb="15">
      <t>ナガハマ</t>
    </rPh>
    <rPh sb="16" eb="18">
      <t>フクシマ</t>
    </rPh>
    <rPh sb="18" eb="20">
      <t>ケンキュウ</t>
    </rPh>
    <rPh sb="20" eb="22">
      <t>ウチアワ</t>
    </rPh>
    <phoneticPr fontId="3"/>
  </si>
  <si>
    <t>外部委託費</t>
    <rPh sb="0" eb="2">
      <t>ガイブ</t>
    </rPh>
    <rPh sb="2" eb="5">
      <t>イタクヒ</t>
    </rPh>
    <phoneticPr fontId="3"/>
  </si>
  <si>
    <t>第848号</t>
    <rPh sb="0" eb="1">
      <t>ダイ</t>
    </rPh>
    <rPh sb="4" eb="5">
      <t>ゴウ</t>
    </rPh>
    <phoneticPr fontId="3"/>
  </si>
  <si>
    <t>株式会社ITi</t>
    <rPh sb="0" eb="2">
      <t>カブシキ</t>
    </rPh>
    <rPh sb="2" eb="4">
      <t>カイシャ</t>
    </rPh>
    <phoneticPr fontId="3"/>
  </si>
  <si>
    <t>豊田通商協定書</t>
    <rPh sb="0" eb="2">
      <t>トヨタ</t>
    </rPh>
    <rPh sb="2" eb="4">
      <t>ツウショウ</t>
    </rPh>
    <rPh sb="4" eb="7">
      <t>キョウテイショ</t>
    </rPh>
    <phoneticPr fontId="3"/>
  </si>
  <si>
    <t>浅倉行政書士事務所</t>
    <rPh sb="0" eb="2">
      <t>アサクラ</t>
    </rPh>
    <rPh sb="2" eb="4">
      <t>ギョウセイ</t>
    </rPh>
    <rPh sb="4" eb="6">
      <t>ショシ</t>
    </rPh>
    <rPh sb="6" eb="9">
      <t>ジムショ</t>
    </rPh>
    <phoneticPr fontId="3"/>
  </si>
  <si>
    <t>浅倉行政書士事務所</t>
    <phoneticPr fontId="3"/>
  </si>
  <si>
    <t>会議費</t>
    <rPh sb="0" eb="2">
      <t>カイギ</t>
    </rPh>
    <rPh sb="2" eb="3">
      <t>ヒ</t>
    </rPh>
    <phoneticPr fontId="3"/>
  </si>
  <si>
    <t>第895号</t>
    <rPh sb="0" eb="1">
      <t>ダイ</t>
    </rPh>
    <rPh sb="4" eb="5">
      <t>ゴウ</t>
    </rPh>
    <phoneticPr fontId="3"/>
  </si>
  <si>
    <t>第910号</t>
    <rPh sb="0" eb="1">
      <t>ダイ</t>
    </rPh>
    <rPh sb="4" eb="5">
      <t>ゴウ</t>
    </rPh>
    <phoneticPr fontId="3"/>
  </si>
  <si>
    <t>丸山№232</t>
    <rPh sb="0" eb="2">
      <t>マルヤマ</t>
    </rPh>
    <phoneticPr fontId="3"/>
  </si>
  <si>
    <t>11/8-10旅費交通費 東京⇔京都日本赤十字社医学会</t>
  </si>
  <si>
    <t>11/8-10旅費交通費 東京⇔京都日本赤十字社医学会</t>
    <phoneticPr fontId="3"/>
  </si>
  <si>
    <t>渋澤№231</t>
    <rPh sb="0" eb="2">
      <t>シブサワ</t>
    </rPh>
    <phoneticPr fontId="3"/>
  </si>
  <si>
    <t>高橋№233</t>
    <rPh sb="0" eb="2">
      <t>タカハシ</t>
    </rPh>
    <phoneticPr fontId="3"/>
  </si>
  <si>
    <t>守田№259</t>
    <rPh sb="0" eb="2">
      <t>モリタ</t>
    </rPh>
    <phoneticPr fontId="3"/>
  </si>
  <si>
    <t>安江　一　</t>
    <rPh sb="0" eb="2">
      <t>ヤスエ</t>
    </rPh>
    <rPh sb="3" eb="4">
      <t>ハジメ</t>
    </rPh>
    <phoneticPr fontId="3"/>
  </si>
  <si>
    <t>植田信策</t>
    <rPh sb="0" eb="4">
      <t>ウエダシンサク</t>
    </rPh>
    <phoneticPr fontId="3"/>
  </si>
  <si>
    <t>第752号</t>
    <rPh sb="0" eb="1">
      <t>ダイ</t>
    </rPh>
    <rPh sb="4" eb="5">
      <t>ゴウ</t>
    </rPh>
    <phoneticPr fontId="3"/>
  </si>
  <si>
    <t>森光怜雄　</t>
    <rPh sb="0" eb="2">
      <t>モリミツ</t>
    </rPh>
    <rPh sb="2" eb="4">
      <t>レオ</t>
    </rPh>
    <phoneticPr fontId="3"/>
  </si>
  <si>
    <t>第353号</t>
    <rPh sb="0" eb="1">
      <t>ダイ</t>
    </rPh>
    <rPh sb="4" eb="5">
      <t>ゴウ</t>
    </rPh>
    <phoneticPr fontId="3"/>
  </si>
  <si>
    <t>第755号</t>
    <rPh sb="0" eb="1">
      <t>ダイ</t>
    </rPh>
    <rPh sb="4" eb="5">
      <t>ゴウ</t>
    </rPh>
    <phoneticPr fontId="3"/>
  </si>
  <si>
    <t>桑原№271</t>
    <rPh sb="0" eb="2">
      <t>クワハラ</t>
    </rPh>
    <phoneticPr fontId="3"/>
  </si>
  <si>
    <t>株式会社JTB</t>
    <rPh sb="0" eb="4">
      <t>カブシキガイシャ</t>
    </rPh>
    <phoneticPr fontId="3"/>
  </si>
  <si>
    <t>曽篠恭裕No.305</t>
    <rPh sb="0" eb="1">
      <t>ソ</t>
    </rPh>
    <rPh sb="1" eb="2">
      <t>シノ</t>
    </rPh>
    <rPh sb="2" eb="3">
      <t>ヤスシ</t>
    </rPh>
    <rPh sb="3" eb="4">
      <t>ヒロシ</t>
    </rPh>
    <phoneticPr fontId="3"/>
  </si>
  <si>
    <t>Psychiatry and Clinical Neurosciences Reports へ研究論文投稿料</t>
    <rPh sb="47" eb="54">
      <t>ケンキュウロンブントウコウリョウ</t>
    </rPh>
    <phoneticPr fontId="3"/>
  </si>
  <si>
    <t>Psychiatry and Clinical Neurosciences Reports 課税</t>
    <rPh sb="46" eb="48">
      <t>カゼイ</t>
    </rPh>
    <phoneticPr fontId="3"/>
  </si>
  <si>
    <t>富田博樹</t>
    <rPh sb="0" eb="2">
      <t>トミタ</t>
    </rPh>
    <rPh sb="2" eb="4">
      <t>ヒロキ</t>
    </rPh>
    <phoneticPr fontId="3"/>
  </si>
  <si>
    <t>学会参加費　日本赤十字社医学会</t>
    <rPh sb="0" eb="2">
      <t>ガッカイ</t>
    </rPh>
    <rPh sb="2" eb="5">
      <t>サンカヒ</t>
    </rPh>
    <phoneticPr fontId="3"/>
  </si>
  <si>
    <t>ICRC保健部長特別講演　タクシー代金</t>
    <rPh sb="4" eb="8">
      <t>ホケンブチョウ</t>
    </rPh>
    <rPh sb="8" eb="10">
      <t>トクベツ</t>
    </rPh>
    <rPh sb="10" eb="12">
      <t>コウエン</t>
    </rPh>
    <rPh sb="17" eb="19">
      <t>ダイキン</t>
    </rPh>
    <phoneticPr fontId="3"/>
  </si>
  <si>
    <t>レターパック（名刺郵送）宮田、小林道生</t>
    <rPh sb="7" eb="9">
      <t>メイシ</t>
    </rPh>
    <rPh sb="9" eb="11">
      <t>ユウソウ</t>
    </rPh>
    <rPh sb="12" eb="14">
      <t>ミヤタ</t>
    </rPh>
    <rPh sb="15" eb="17">
      <t>コバヤシ</t>
    </rPh>
    <rPh sb="17" eb="18">
      <t>ミチ</t>
    </rPh>
    <rPh sb="18" eb="19">
      <t>ナマ</t>
    </rPh>
    <phoneticPr fontId="3"/>
  </si>
  <si>
    <t>84円切手（委嘱状送付：宮田、小林）</t>
    <rPh sb="2" eb="5">
      <t>エンキッテ</t>
    </rPh>
    <rPh sb="6" eb="9">
      <t>イショクジョウ</t>
    </rPh>
    <rPh sb="9" eb="11">
      <t>ソウフ</t>
    </rPh>
    <rPh sb="12" eb="14">
      <t>ミヤタ</t>
    </rPh>
    <rPh sb="15" eb="17">
      <t>コバヤシ</t>
    </rPh>
    <phoneticPr fontId="3"/>
  </si>
  <si>
    <t>84円切手（返信用封筒砂川振込依頼、受領証返送用）</t>
    <rPh sb="2" eb="3">
      <t>エン</t>
    </rPh>
    <rPh sb="3" eb="5">
      <t>キッテ</t>
    </rPh>
    <rPh sb="6" eb="9">
      <t>ヘンシンヨウ</t>
    </rPh>
    <rPh sb="9" eb="11">
      <t>フウトウ</t>
    </rPh>
    <rPh sb="11" eb="13">
      <t>スナカワ</t>
    </rPh>
    <rPh sb="13" eb="15">
      <t>フリコミ</t>
    </rPh>
    <rPh sb="15" eb="17">
      <t>イライ</t>
    </rPh>
    <rPh sb="18" eb="21">
      <t>ジュリョウショウ</t>
    </rPh>
    <rPh sb="21" eb="23">
      <t>ヘンソウ</t>
    </rPh>
    <rPh sb="23" eb="24">
      <t>ヨウ</t>
    </rPh>
    <phoneticPr fontId="3"/>
  </si>
  <si>
    <t>会議費</t>
    <rPh sb="0" eb="3">
      <t>カイギヒ</t>
    </rPh>
    <phoneticPr fontId="3"/>
  </si>
  <si>
    <t>84円切手（シンポジウム派遣）</t>
    <rPh sb="2" eb="5">
      <t>エンキッテ</t>
    </rPh>
    <rPh sb="12" eb="14">
      <t>ハケン</t>
    </rPh>
    <phoneticPr fontId="3"/>
  </si>
  <si>
    <t>宅急便代（DM便）　PFAガイド送付</t>
    <rPh sb="0" eb="3">
      <t>タッキュウビン</t>
    </rPh>
    <rPh sb="7" eb="8">
      <t>ビン</t>
    </rPh>
    <rPh sb="16" eb="18">
      <t>ソウフ</t>
    </rPh>
    <phoneticPr fontId="3"/>
  </si>
  <si>
    <t>宅急便（DM）実績報告書送付　赤十字外登壇者等</t>
    <rPh sb="0" eb="3">
      <t>タッキュウビン</t>
    </rPh>
    <rPh sb="7" eb="12">
      <t>ジッセキホウコクショ</t>
    </rPh>
    <rPh sb="12" eb="14">
      <t>ソウフ</t>
    </rPh>
    <rPh sb="15" eb="19">
      <t>セキジュウジガイ</t>
    </rPh>
    <rPh sb="19" eb="22">
      <t>トウダンシャ</t>
    </rPh>
    <rPh sb="22" eb="23">
      <t>トウ</t>
    </rPh>
    <phoneticPr fontId="3"/>
  </si>
  <si>
    <t>第29回日本災害医学会総会学術集会広告掲載費</t>
    <rPh sb="0" eb="1">
      <t>ダイ</t>
    </rPh>
    <rPh sb="3" eb="4">
      <t>カイ</t>
    </rPh>
    <rPh sb="4" eb="8">
      <t>ニホンサイガイ</t>
    </rPh>
    <rPh sb="8" eb="11">
      <t>イガクカイ</t>
    </rPh>
    <rPh sb="11" eb="13">
      <t>ソウカイ</t>
    </rPh>
    <rPh sb="13" eb="15">
      <t>ガクジュツ</t>
    </rPh>
    <rPh sb="15" eb="17">
      <t>シュウカイ</t>
    </rPh>
    <rPh sb="17" eb="19">
      <t>コウコク</t>
    </rPh>
    <rPh sb="19" eb="22">
      <t>ケイサイヒ</t>
    </rPh>
    <phoneticPr fontId="3"/>
  </si>
  <si>
    <t>返信用封筒切手（受領証返信用封筒作成：伊勢、理化学）</t>
    <rPh sb="0" eb="3">
      <t>ヘンシンヨウ</t>
    </rPh>
    <rPh sb="3" eb="5">
      <t>フウトウ</t>
    </rPh>
    <rPh sb="5" eb="7">
      <t>キッテ</t>
    </rPh>
    <rPh sb="8" eb="11">
      <t>ジュリョウショウ</t>
    </rPh>
    <rPh sb="11" eb="14">
      <t>ヘンシンヨウ</t>
    </rPh>
    <rPh sb="14" eb="18">
      <t>フウトウサクセイ</t>
    </rPh>
    <rPh sb="19" eb="21">
      <t>イセ</t>
    </rPh>
    <rPh sb="22" eb="25">
      <t>リカガク</t>
    </rPh>
    <phoneticPr fontId="3"/>
  </si>
  <si>
    <t>富田博樹　400枚</t>
    <rPh sb="0" eb="1">
      <t>トミ</t>
    </rPh>
    <rPh sb="1" eb="2">
      <t>タ</t>
    </rPh>
    <rPh sb="2" eb="4">
      <t>ヒロキ</t>
    </rPh>
    <rPh sb="8" eb="9">
      <t>マイ</t>
    </rPh>
    <phoneticPr fontId="3"/>
  </si>
  <si>
    <t>所長宛はがき転送</t>
    <rPh sb="0" eb="3">
      <t>ショチョウアテ</t>
    </rPh>
    <rPh sb="6" eb="8">
      <t>テンソウ</t>
    </rPh>
    <phoneticPr fontId="3"/>
  </si>
  <si>
    <t>レターパックライト（森光論文掲載誌）</t>
    <rPh sb="10" eb="12">
      <t>モリミツ</t>
    </rPh>
    <rPh sb="12" eb="16">
      <t>ロンブンケイサイ</t>
    </rPh>
    <rPh sb="16" eb="17">
      <t>シ</t>
    </rPh>
    <phoneticPr fontId="3"/>
  </si>
  <si>
    <t>84円切手（謝礼品受領書添え状送付、固定資産シール送付）</t>
    <rPh sb="2" eb="5">
      <t>エンキッテ</t>
    </rPh>
    <rPh sb="6" eb="8">
      <t>シャレイ</t>
    </rPh>
    <rPh sb="7" eb="8">
      <t>レイ</t>
    </rPh>
    <rPh sb="8" eb="9">
      <t>ヒン</t>
    </rPh>
    <rPh sb="9" eb="12">
      <t>ジュリョウショ</t>
    </rPh>
    <rPh sb="12" eb="13">
      <t>ソ</t>
    </rPh>
    <rPh sb="14" eb="15">
      <t>ジョウ</t>
    </rPh>
    <rPh sb="15" eb="17">
      <t>ソウフ</t>
    </rPh>
    <rPh sb="18" eb="20">
      <t>コテイ</t>
    </rPh>
    <rPh sb="20" eb="22">
      <t>シサン</t>
    </rPh>
    <rPh sb="25" eb="27">
      <t>ソウフ</t>
    </rPh>
    <phoneticPr fontId="3"/>
  </si>
  <si>
    <t>84円切手（心理社会的支援部門会議派遣依頼状送付）</t>
    <rPh sb="2" eb="5">
      <t>エンキッテ</t>
    </rPh>
    <rPh sb="6" eb="8">
      <t>シンリ</t>
    </rPh>
    <rPh sb="8" eb="10">
      <t>シャカイ</t>
    </rPh>
    <rPh sb="10" eb="11">
      <t>テキ</t>
    </rPh>
    <rPh sb="11" eb="13">
      <t>シエン</t>
    </rPh>
    <rPh sb="13" eb="15">
      <t>ブモン</t>
    </rPh>
    <rPh sb="15" eb="17">
      <t>カイギ</t>
    </rPh>
    <rPh sb="17" eb="19">
      <t>ハケン</t>
    </rPh>
    <rPh sb="19" eb="21">
      <t>イライ</t>
    </rPh>
    <rPh sb="21" eb="22">
      <t>ジョウ</t>
    </rPh>
    <rPh sb="22" eb="24">
      <t>ソウフ</t>
    </rPh>
    <phoneticPr fontId="3"/>
  </si>
  <si>
    <t>宅急便（DM）（所長宛FMR送付）</t>
    <rPh sb="0" eb="3">
      <t>タッキュウビン</t>
    </rPh>
    <rPh sb="8" eb="10">
      <t>ショチョウ</t>
    </rPh>
    <rPh sb="10" eb="11">
      <t>アテ</t>
    </rPh>
    <rPh sb="14" eb="16">
      <t>ソウフ</t>
    </rPh>
    <phoneticPr fontId="3"/>
  </si>
  <si>
    <t>JVOAD</t>
    <phoneticPr fontId="3"/>
  </si>
  <si>
    <t>DM実績報告書（研究員、赤十字協力者あて）</t>
    <rPh sb="2" eb="4">
      <t>ジッセキ</t>
    </rPh>
    <rPh sb="4" eb="7">
      <t>ホウコクショ</t>
    </rPh>
    <rPh sb="8" eb="11">
      <t>ケンキュウイン</t>
    </rPh>
    <rPh sb="12" eb="15">
      <t>セキジュウジ</t>
    </rPh>
    <rPh sb="15" eb="18">
      <t>キョウリョクシャ</t>
    </rPh>
    <phoneticPr fontId="3"/>
  </si>
  <si>
    <t>DM実績報告書（赤十字病院、血液、福祉施設、看護協会）</t>
    <rPh sb="2" eb="4">
      <t>ジッセキ</t>
    </rPh>
    <rPh sb="4" eb="7">
      <t>ホウコクショ</t>
    </rPh>
    <rPh sb="8" eb="13">
      <t>セキジュウジビョウイン</t>
    </rPh>
    <rPh sb="14" eb="16">
      <t>ケツエキ</t>
    </rPh>
    <rPh sb="17" eb="19">
      <t>フクシ</t>
    </rPh>
    <rPh sb="19" eb="21">
      <t>シセツ</t>
    </rPh>
    <rPh sb="22" eb="26">
      <t>カンゴキョウカイ</t>
    </rPh>
    <phoneticPr fontId="3"/>
  </si>
  <si>
    <t>84円切手（固定資産シール送付、受領証関係書類送付）</t>
    <rPh sb="2" eb="5">
      <t>エンキッテ</t>
    </rPh>
    <rPh sb="6" eb="10">
      <t>コテイシサン</t>
    </rPh>
    <rPh sb="13" eb="15">
      <t>ソウフ</t>
    </rPh>
    <rPh sb="16" eb="19">
      <t>ジュリョウショウ</t>
    </rPh>
    <rPh sb="19" eb="21">
      <t>カンケイ</t>
    </rPh>
    <rPh sb="21" eb="23">
      <t>ショルイ</t>
    </rPh>
    <rPh sb="23" eb="25">
      <t>ソウフ</t>
    </rPh>
    <phoneticPr fontId="3"/>
  </si>
  <si>
    <t>インクパック</t>
    <phoneticPr fontId="3"/>
  </si>
  <si>
    <t>便箋・封筒（礼状）</t>
    <rPh sb="0" eb="2">
      <t>ビンセン</t>
    </rPh>
    <rPh sb="3" eb="5">
      <t>フウトウ</t>
    </rPh>
    <rPh sb="6" eb="8">
      <t>レイジョウ</t>
    </rPh>
    <phoneticPr fontId="3"/>
  </si>
  <si>
    <t>DM実績報告書（赤十字看護専門学校、大学短大、高知日赤）</t>
    <rPh sb="2" eb="4">
      <t>ジッセキ</t>
    </rPh>
    <rPh sb="4" eb="7">
      <t>ホウコクショ</t>
    </rPh>
    <rPh sb="8" eb="13">
      <t>セキジュウジカンゴ</t>
    </rPh>
    <rPh sb="13" eb="17">
      <t>センモンガッコウ</t>
    </rPh>
    <rPh sb="18" eb="20">
      <t>ダイガク</t>
    </rPh>
    <rPh sb="20" eb="22">
      <t>タンダイ</t>
    </rPh>
    <rPh sb="23" eb="25">
      <t>コウチ</t>
    </rPh>
    <rPh sb="25" eb="27">
      <t>ニッセキ</t>
    </rPh>
    <phoneticPr fontId="3"/>
  </si>
  <si>
    <t>DM実績報告書（支部あて）</t>
    <rPh sb="2" eb="7">
      <t>ジッセキホウコクショ</t>
    </rPh>
    <rPh sb="8" eb="10">
      <t>シブ</t>
    </rPh>
    <phoneticPr fontId="3"/>
  </si>
  <si>
    <t>弔電（槙島敏治様ご令室あて：所長）</t>
    <rPh sb="0" eb="2">
      <t>チョウデン</t>
    </rPh>
    <rPh sb="3" eb="5">
      <t>マキシマ</t>
    </rPh>
    <rPh sb="5" eb="7">
      <t>トシハル</t>
    </rPh>
    <rPh sb="7" eb="8">
      <t>サマ</t>
    </rPh>
    <rPh sb="9" eb="11">
      <t>レイシツ</t>
    </rPh>
    <rPh sb="14" eb="16">
      <t>ショチョウ</t>
    </rPh>
    <phoneticPr fontId="3"/>
  </si>
  <si>
    <t>弔電（槙島敏治様ご令室あて：学長封書）</t>
    <rPh sb="0" eb="2">
      <t>チョウデン</t>
    </rPh>
    <rPh sb="3" eb="5">
      <t>マキシマ</t>
    </rPh>
    <rPh sb="5" eb="7">
      <t>トシハル</t>
    </rPh>
    <rPh sb="7" eb="8">
      <t>サマ</t>
    </rPh>
    <rPh sb="9" eb="11">
      <t>レイシツ</t>
    </rPh>
    <rPh sb="14" eb="16">
      <t>ガクチョウ</t>
    </rPh>
    <rPh sb="16" eb="18">
      <t>フウショ</t>
    </rPh>
    <phoneticPr fontId="3"/>
  </si>
  <si>
    <t>宅急便代（DM便）実績報告書送付：東大鈴木教授</t>
    <rPh sb="9" eb="11">
      <t>ジッセキ</t>
    </rPh>
    <rPh sb="11" eb="14">
      <t>ホウコクショ</t>
    </rPh>
    <rPh sb="14" eb="16">
      <t>ソウフ</t>
    </rPh>
    <rPh sb="17" eb="19">
      <t>トウダイ</t>
    </rPh>
    <rPh sb="19" eb="21">
      <t>スズキ</t>
    </rPh>
    <rPh sb="21" eb="23">
      <t>キョウジュ</t>
    </rPh>
    <phoneticPr fontId="3"/>
  </si>
  <si>
    <t>84円切手（謝礼受領証返信用封筒送付）</t>
    <rPh sb="2" eb="3">
      <t>エン</t>
    </rPh>
    <rPh sb="3" eb="5">
      <t>キッテ</t>
    </rPh>
    <rPh sb="6" eb="8">
      <t>シャレイ</t>
    </rPh>
    <rPh sb="8" eb="11">
      <t>ジュリョウショウ</t>
    </rPh>
    <rPh sb="11" eb="14">
      <t>ヘンシンヨウ</t>
    </rPh>
    <rPh sb="14" eb="16">
      <t>フウトウ</t>
    </rPh>
    <rPh sb="16" eb="18">
      <t>ソウフ</t>
    </rPh>
    <phoneticPr fontId="3"/>
  </si>
  <si>
    <t>宅急便代（DM便）実績報告書送付：</t>
    <rPh sb="9" eb="11">
      <t>ジッセキ</t>
    </rPh>
    <rPh sb="11" eb="14">
      <t>ホウコクショ</t>
    </rPh>
    <rPh sb="14" eb="16">
      <t>ソウフ</t>
    </rPh>
    <phoneticPr fontId="3"/>
  </si>
  <si>
    <t>レターパック：太陽工業契約書</t>
    <rPh sb="7" eb="9">
      <t>タイヨウ</t>
    </rPh>
    <rPh sb="9" eb="11">
      <t>コウギョウ</t>
    </rPh>
    <rPh sb="11" eb="14">
      <t>ケイヤクショ</t>
    </rPh>
    <phoneticPr fontId="3"/>
  </si>
  <si>
    <t>レターパック（名刺送付）</t>
    <rPh sb="7" eb="11">
      <t>メイシソウフ</t>
    </rPh>
    <phoneticPr fontId="3"/>
  </si>
  <si>
    <t>レターパック（ワークマン協定書送付）</t>
    <rPh sb="12" eb="15">
      <t>キョウテイショ</t>
    </rPh>
    <rPh sb="15" eb="17">
      <t>ソウフ</t>
    </rPh>
    <phoneticPr fontId="3"/>
  </si>
  <si>
    <t>84円切手（派遣依頼状送付）北海道看大あて</t>
    <rPh sb="2" eb="5">
      <t>エンキッテ</t>
    </rPh>
    <rPh sb="6" eb="8">
      <t>ハケン</t>
    </rPh>
    <rPh sb="8" eb="10">
      <t>イライ</t>
    </rPh>
    <rPh sb="10" eb="11">
      <t>ジョウ</t>
    </rPh>
    <rPh sb="11" eb="13">
      <t>ソウフ</t>
    </rPh>
    <rPh sb="14" eb="17">
      <t>ホッカイドウ</t>
    </rPh>
    <rPh sb="17" eb="18">
      <t>ミ</t>
    </rPh>
    <rPh sb="18" eb="19">
      <t>ダイ</t>
    </rPh>
    <phoneticPr fontId="3"/>
  </si>
  <si>
    <t>84円切手（派遣依頼状送付）日赤医学会総会登壇</t>
    <rPh sb="2" eb="5">
      <t>エンキッテ</t>
    </rPh>
    <rPh sb="6" eb="8">
      <t>ハケン</t>
    </rPh>
    <rPh sb="8" eb="10">
      <t>イライ</t>
    </rPh>
    <rPh sb="10" eb="11">
      <t>ジョウ</t>
    </rPh>
    <rPh sb="11" eb="13">
      <t>ソウフ</t>
    </rPh>
    <rPh sb="14" eb="16">
      <t>ニッセキ</t>
    </rPh>
    <rPh sb="16" eb="19">
      <t>イガクカイ</t>
    </rPh>
    <rPh sb="19" eb="21">
      <t>ソウカイ</t>
    </rPh>
    <rPh sb="21" eb="23">
      <t>トウダン</t>
    </rPh>
    <phoneticPr fontId="3"/>
  </si>
  <si>
    <t>84円切手：派遣依頼状</t>
    <rPh sb="2" eb="3">
      <t>エン</t>
    </rPh>
    <rPh sb="3" eb="5">
      <t>キッテ</t>
    </rPh>
    <rPh sb="6" eb="11">
      <t>ハケンイライジョウ</t>
    </rPh>
    <phoneticPr fontId="3"/>
  </si>
  <si>
    <t>120円切手</t>
    <rPh sb="3" eb="6">
      <t>エンキッテ</t>
    </rPh>
    <phoneticPr fontId="3"/>
  </si>
  <si>
    <t>日赤医学会派遣依頼状</t>
    <rPh sb="0" eb="5">
      <t>ニッセキイガクカイ</t>
    </rPh>
    <rPh sb="5" eb="7">
      <t>ハケン</t>
    </rPh>
    <rPh sb="7" eb="10">
      <t>イライジョウ</t>
    </rPh>
    <phoneticPr fontId="3"/>
  </si>
  <si>
    <t>日赤医学会派遣依頼状（石巻）</t>
    <rPh sb="0" eb="2">
      <t>ニッセキ</t>
    </rPh>
    <rPh sb="2" eb="5">
      <t>イガクカイ</t>
    </rPh>
    <rPh sb="5" eb="10">
      <t>ハケンイライジョウ</t>
    </rPh>
    <rPh sb="11" eb="13">
      <t>イシノマキ</t>
    </rPh>
    <phoneticPr fontId="3"/>
  </si>
  <si>
    <t>宅急便代（DM便）本社宛決裁文書送付</t>
    <rPh sb="9" eb="12">
      <t>ホンシャアテ</t>
    </rPh>
    <rPh sb="12" eb="14">
      <t>ケッサイ</t>
    </rPh>
    <rPh sb="14" eb="16">
      <t>ブンショ</t>
    </rPh>
    <rPh sb="16" eb="18">
      <t>ソウフ</t>
    </rPh>
    <phoneticPr fontId="3"/>
  </si>
  <si>
    <t>宅急便代（DM便）本部宛決算書類送付</t>
    <rPh sb="9" eb="12">
      <t>ホンブアテ</t>
    </rPh>
    <rPh sb="12" eb="16">
      <t>ケッサンショルイ</t>
    </rPh>
    <rPh sb="16" eb="18">
      <t>ソウフ</t>
    </rPh>
    <phoneticPr fontId="3"/>
  </si>
  <si>
    <t>宅急便代（DM便）総務あて書類送付</t>
    <rPh sb="9" eb="11">
      <t>ソウム</t>
    </rPh>
    <rPh sb="13" eb="15">
      <t>ショルイ</t>
    </rPh>
    <rPh sb="15" eb="17">
      <t>ソウフ</t>
    </rPh>
    <phoneticPr fontId="3"/>
  </si>
  <si>
    <t>防災白書　令和5年度版</t>
    <rPh sb="0" eb="2">
      <t>ボウサイ</t>
    </rPh>
    <rPh sb="2" eb="4">
      <t>ハクショ</t>
    </rPh>
    <rPh sb="5" eb="7">
      <t>レイワ</t>
    </rPh>
    <rPh sb="8" eb="10">
      <t>ネンド</t>
    </rPh>
    <rPh sb="10" eb="11">
      <t>バン</t>
    </rPh>
    <phoneticPr fontId="3"/>
  </si>
  <si>
    <t>第381号</t>
    <rPh sb="0" eb="1">
      <t>ダイ</t>
    </rPh>
    <rPh sb="4" eb="5">
      <t>ゴウ</t>
    </rPh>
    <phoneticPr fontId="3"/>
  </si>
  <si>
    <t>森光怜雄</t>
    <rPh sb="0" eb="2">
      <t>モリミツ</t>
    </rPh>
    <rPh sb="2" eb="4">
      <t>レオ</t>
    </rPh>
    <phoneticPr fontId="3"/>
  </si>
  <si>
    <t>大山寧寧　</t>
    <rPh sb="0" eb="2">
      <t>オオヤマ</t>
    </rPh>
    <rPh sb="2" eb="3">
      <t>ネイ</t>
    </rPh>
    <rPh sb="3" eb="4">
      <t>ネイ</t>
    </rPh>
    <phoneticPr fontId="3"/>
  </si>
  <si>
    <t>長尾佳世子　</t>
    <rPh sb="0" eb="2">
      <t>ナガオ</t>
    </rPh>
    <rPh sb="2" eb="5">
      <t>カヨコ</t>
    </rPh>
    <phoneticPr fontId="3"/>
  </si>
  <si>
    <t>宮本教子</t>
    <rPh sb="0" eb="2">
      <t>ミヤモト</t>
    </rPh>
    <rPh sb="2" eb="4">
      <t>キョウコ</t>
    </rPh>
    <phoneticPr fontId="3"/>
  </si>
  <si>
    <t>中井茉里　　</t>
    <phoneticPr fontId="3"/>
  </si>
  <si>
    <t>日本災害医学会年会費 振込手数料</t>
    <rPh sb="0" eb="4">
      <t>ニホンサイガイ</t>
    </rPh>
    <rPh sb="4" eb="7">
      <t>イガクカイ</t>
    </rPh>
    <rPh sb="7" eb="10">
      <t>ネンカイヒ</t>
    </rPh>
    <rPh sb="11" eb="13">
      <t>フリコミ</t>
    </rPh>
    <rPh sb="13" eb="16">
      <t>テスウリョウ</t>
    </rPh>
    <phoneticPr fontId="3"/>
  </si>
  <si>
    <t>三菱UFJ銀行</t>
    <rPh sb="0" eb="2">
      <t>ミツビシ</t>
    </rPh>
    <rPh sb="5" eb="7">
      <t>ギンコウ</t>
    </rPh>
    <phoneticPr fontId="3"/>
  </si>
  <si>
    <t>渉外費</t>
    <rPh sb="0" eb="3">
      <t>ショウガイヒ</t>
    </rPh>
    <phoneticPr fontId="3"/>
  </si>
  <si>
    <t>教研用機器備品</t>
    <rPh sb="0" eb="2">
      <t>キョウケン</t>
    </rPh>
    <rPh sb="2" eb="3">
      <t>ヨウ</t>
    </rPh>
    <rPh sb="3" eb="5">
      <t>キキ</t>
    </rPh>
    <rPh sb="5" eb="7">
      <t>ビヒン</t>
    </rPh>
    <phoneticPr fontId="3"/>
  </si>
  <si>
    <t>第630号</t>
    <rPh sb="0" eb="1">
      <t>ダイ</t>
    </rPh>
    <rPh sb="4" eb="5">
      <t>ゴウ</t>
    </rPh>
    <phoneticPr fontId="3"/>
  </si>
  <si>
    <t>土井正明</t>
    <rPh sb="0" eb="2">
      <t>ドイ</t>
    </rPh>
    <rPh sb="2" eb="4">
      <t>マサアキ</t>
    </rPh>
    <phoneticPr fontId="3"/>
  </si>
  <si>
    <t>森尚正</t>
    <rPh sb="0" eb="1">
      <t>モリ</t>
    </rPh>
    <rPh sb="1" eb="2">
      <t>ナオ</t>
    </rPh>
    <rPh sb="2" eb="3">
      <t>マサ</t>
    </rPh>
    <phoneticPr fontId="3"/>
  </si>
  <si>
    <t>中村秀徳</t>
    <rPh sb="0" eb="2">
      <t>ナカムラ</t>
    </rPh>
    <rPh sb="2" eb="3">
      <t>ヒデ</t>
    </rPh>
    <rPh sb="3" eb="4">
      <t>トク</t>
    </rPh>
    <phoneticPr fontId="3"/>
  </si>
  <si>
    <t>日赤医学会シンポジウム講師</t>
    <rPh sb="0" eb="5">
      <t>ニッセキイガクカイ</t>
    </rPh>
    <rPh sb="11" eb="13">
      <t>コウシ</t>
    </rPh>
    <phoneticPr fontId="3"/>
  </si>
  <si>
    <t>査証手数料　FIPWorldCongress2023</t>
    <rPh sb="0" eb="2">
      <t>サショウ</t>
    </rPh>
    <rPh sb="2" eb="5">
      <t>テスウリョウ</t>
    </rPh>
    <phoneticPr fontId="3"/>
  </si>
  <si>
    <t>9/23-30旅費交通費　広尾⇔羽田空港
FIPWorldCongress2023</t>
    <rPh sb="7" eb="9">
      <t>リョヒ</t>
    </rPh>
    <rPh sb="9" eb="12">
      <t>コウツウヒ</t>
    </rPh>
    <rPh sb="13" eb="15">
      <t>ヒロオ</t>
    </rPh>
    <rPh sb="16" eb="18">
      <t>ハネダ</t>
    </rPh>
    <rPh sb="18" eb="20">
      <t>クウコウ</t>
    </rPh>
    <phoneticPr fontId="3"/>
  </si>
  <si>
    <t>9/23-30日当他　広尾⇔ブリスベン
FIPWorldCongress2023</t>
    <rPh sb="7" eb="10">
      <t>ニットウホカ</t>
    </rPh>
    <rPh sb="11" eb="13">
      <t>ヒロオ</t>
    </rPh>
    <phoneticPr fontId="3"/>
  </si>
  <si>
    <t>9/23-30航空券代　羽田⇔ブリスベンFIPWorldCongress2023</t>
    <rPh sb="7" eb="11">
      <t>コウクウケンダイ</t>
    </rPh>
    <rPh sb="12" eb="14">
      <t>ハネダ</t>
    </rPh>
    <phoneticPr fontId="3"/>
  </si>
  <si>
    <t>石巻日赤（小林道生氏謝礼）</t>
    <rPh sb="0" eb="4">
      <t>イシノマキニッセキ</t>
    </rPh>
    <rPh sb="5" eb="7">
      <t>コバヤシ</t>
    </rPh>
    <rPh sb="7" eb="9">
      <t>ミチオ</t>
    </rPh>
    <rPh sb="9" eb="10">
      <t>シ</t>
    </rPh>
    <rPh sb="10" eb="12">
      <t>シャレイ</t>
    </rPh>
    <phoneticPr fontId="3"/>
  </si>
  <si>
    <t>第7回災害時の連携を考える全国フォーラムJVOAD</t>
    <rPh sb="0" eb="1">
      <t>ダイ</t>
    </rPh>
    <rPh sb="2" eb="3">
      <t>カイ</t>
    </rPh>
    <rPh sb="3" eb="6">
      <t>サイガイジ</t>
    </rPh>
    <rPh sb="7" eb="9">
      <t>レンケイ</t>
    </rPh>
    <rPh sb="10" eb="11">
      <t>カンガ</t>
    </rPh>
    <rPh sb="13" eb="15">
      <t>ゼンコク</t>
    </rPh>
    <phoneticPr fontId="3"/>
  </si>
  <si>
    <t>第8回災害時の連携を考える全国フォーラムJVOAD</t>
    <rPh sb="0" eb="1">
      <t>ダイ</t>
    </rPh>
    <rPh sb="2" eb="3">
      <t>カイ</t>
    </rPh>
    <rPh sb="3" eb="6">
      <t>サイガイジ</t>
    </rPh>
    <rPh sb="7" eb="9">
      <t>レンケイ</t>
    </rPh>
    <rPh sb="10" eb="11">
      <t>カンガ</t>
    </rPh>
    <rPh sb="13" eb="15">
      <t>ゼンコク</t>
    </rPh>
    <phoneticPr fontId="3"/>
  </si>
  <si>
    <t>第9回災害時の連携を考える全国フォーラムJVOAD</t>
    <rPh sb="0" eb="1">
      <t>ダイ</t>
    </rPh>
    <rPh sb="2" eb="3">
      <t>カイ</t>
    </rPh>
    <rPh sb="3" eb="6">
      <t>サイガイジ</t>
    </rPh>
    <rPh sb="7" eb="9">
      <t>レンケイ</t>
    </rPh>
    <rPh sb="10" eb="11">
      <t>カンガ</t>
    </rPh>
    <rPh sb="13" eb="15">
      <t>ゼンコク</t>
    </rPh>
    <phoneticPr fontId="3"/>
  </si>
  <si>
    <t>12/13．14</t>
    <phoneticPr fontId="3"/>
  </si>
  <si>
    <t>富田所長、曽篠部門長年賀状転送</t>
    <rPh sb="0" eb="4">
      <t>トミタショチョウ</t>
    </rPh>
    <rPh sb="5" eb="7">
      <t>ソシノ</t>
    </rPh>
    <rPh sb="7" eb="10">
      <t>ブモンチョウ</t>
    </rPh>
    <rPh sb="10" eb="13">
      <t>ネンガジョウ</t>
    </rPh>
    <rPh sb="13" eb="15">
      <t>テンソウ</t>
    </rPh>
    <phoneticPr fontId="3"/>
  </si>
  <si>
    <t>森　正尚 №352</t>
    <rPh sb="0" eb="1">
      <t>モリ</t>
    </rPh>
    <rPh sb="2" eb="4">
      <t>マサナオ</t>
    </rPh>
    <phoneticPr fontId="3"/>
  </si>
  <si>
    <t>中村秀徳　№354</t>
    <rPh sb="0" eb="2">
      <t>ナカムラ</t>
    </rPh>
    <rPh sb="2" eb="3">
      <t>ヒデ</t>
    </rPh>
    <rPh sb="3" eb="4">
      <t>トク</t>
    </rPh>
    <phoneticPr fontId="3"/>
  </si>
  <si>
    <t>土井正明　№353</t>
    <phoneticPr fontId="3"/>
  </si>
  <si>
    <t>植田信策No.341</t>
    <rPh sb="0" eb="2">
      <t>ウエダ</t>
    </rPh>
    <rPh sb="2" eb="4">
      <t>シンサク</t>
    </rPh>
    <phoneticPr fontId="3"/>
  </si>
  <si>
    <t>中井茉里　№318　</t>
    <rPh sb="0" eb="2">
      <t>ナカイ</t>
    </rPh>
    <rPh sb="2" eb="4">
      <t>マリ</t>
    </rPh>
    <phoneticPr fontId="3"/>
  </si>
  <si>
    <t>森光怜雄　№323</t>
    <rPh sb="0" eb="2">
      <t>モリミツ</t>
    </rPh>
    <rPh sb="2" eb="4">
      <t>レオ</t>
    </rPh>
    <phoneticPr fontId="3"/>
  </si>
  <si>
    <t>長尾佳世子　№337</t>
    <rPh sb="0" eb="2">
      <t>ナガオ</t>
    </rPh>
    <rPh sb="2" eb="5">
      <t>カヨコ</t>
    </rPh>
    <phoneticPr fontId="3"/>
  </si>
  <si>
    <t>R511.17</t>
    <phoneticPr fontId="3"/>
  </si>
  <si>
    <t>日本災害医学会参加費</t>
    <rPh sb="0" eb="4">
      <t>ニホンサイガイ</t>
    </rPh>
    <rPh sb="4" eb="7">
      <t>イガクカイ</t>
    </rPh>
    <rPh sb="7" eb="10">
      <t>サンカヒ</t>
    </rPh>
    <phoneticPr fontId="3"/>
  </si>
  <si>
    <t>曽篠恭裕</t>
    <phoneticPr fontId="3"/>
  </si>
  <si>
    <t>小林誠一</t>
    <rPh sb="0" eb="2">
      <t>コバヤシ</t>
    </rPh>
    <rPh sb="2" eb="4">
      <t>セイイチ</t>
    </rPh>
    <phoneticPr fontId="3"/>
  </si>
  <si>
    <t>丸山嘉一</t>
    <rPh sb="0" eb="2">
      <t>マルヤマ</t>
    </rPh>
    <rPh sb="2" eb="4">
      <t>カイチ</t>
    </rPh>
    <phoneticPr fontId="3"/>
  </si>
  <si>
    <t>12/6　大波止タクシー</t>
    <rPh sb="5" eb="7">
      <t>オオナミ</t>
    </rPh>
    <rPh sb="7" eb="8">
      <t>ト</t>
    </rPh>
    <phoneticPr fontId="3"/>
  </si>
  <si>
    <t>12/6　西海タクシー</t>
    <rPh sb="5" eb="7">
      <t>ニシウミ</t>
    </rPh>
    <phoneticPr fontId="3"/>
  </si>
  <si>
    <t>法務確認</t>
    <rPh sb="0" eb="4">
      <t>ホウムカクニン</t>
    </rPh>
    <phoneticPr fontId="3"/>
  </si>
  <si>
    <t>アスクル</t>
    <phoneticPr fontId="3"/>
  </si>
  <si>
    <t>富田所長、曽篠部門長葉書転送、誓約書返信用封筒</t>
    <rPh sb="0" eb="4">
      <t>トミタショチョウ</t>
    </rPh>
    <rPh sb="5" eb="7">
      <t>ソシノ</t>
    </rPh>
    <rPh sb="7" eb="10">
      <t>ブモンチョウ</t>
    </rPh>
    <rPh sb="10" eb="12">
      <t>ハガキ</t>
    </rPh>
    <rPh sb="12" eb="14">
      <t>テンソウ</t>
    </rPh>
    <rPh sb="15" eb="18">
      <t>セイヤクショ</t>
    </rPh>
    <rPh sb="18" eb="21">
      <t>ヘンシンヨウ</t>
    </rPh>
    <rPh sb="21" eb="23">
      <t>フウトウ</t>
    </rPh>
    <phoneticPr fontId="3"/>
  </si>
  <si>
    <t>レターパックプラス</t>
  </si>
  <si>
    <t>帝人協定書送付</t>
    <rPh sb="0" eb="5">
      <t>テイジンキョウテイショ</t>
    </rPh>
    <rPh sb="5" eb="7">
      <t>ソウフ</t>
    </rPh>
    <phoneticPr fontId="3"/>
  </si>
  <si>
    <t>Canva（デザイン、プレゼンテーションツール作成補助ツール）</t>
    <rPh sb="23" eb="25">
      <t>サクセイ</t>
    </rPh>
    <rPh sb="25" eb="27">
      <t>ホジョ</t>
    </rPh>
    <phoneticPr fontId="3"/>
  </si>
  <si>
    <t>日本災害医学会報告会参加費</t>
    <rPh sb="0" eb="4">
      <t>ニホンサイガイ</t>
    </rPh>
    <rPh sb="4" eb="7">
      <t>イガクカイ</t>
    </rPh>
    <rPh sb="7" eb="9">
      <t>ホウコク</t>
    </rPh>
    <rPh sb="9" eb="10">
      <t>カイ</t>
    </rPh>
    <rPh sb="10" eb="12">
      <t>サンカ</t>
    </rPh>
    <rPh sb="12" eb="13">
      <t>ヒ</t>
    </rPh>
    <phoneticPr fontId="3"/>
  </si>
  <si>
    <t>富田（経理）</t>
    <rPh sb="0" eb="2">
      <t>トミタ</t>
    </rPh>
    <rPh sb="3" eb="5">
      <t>ケイリ</t>
    </rPh>
    <phoneticPr fontId="3"/>
  </si>
  <si>
    <t>渋澤（経理）</t>
    <rPh sb="0" eb="2">
      <t>シブサワ</t>
    </rPh>
    <rPh sb="3" eb="5">
      <t>ケイリ</t>
    </rPh>
    <phoneticPr fontId="3"/>
  </si>
  <si>
    <t>桑原（経理）</t>
    <rPh sb="0" eb="2">
      <t>クワハラ</t>
    </rPh>
    <rPh sb="3" eb="5">
      <t>ケイリ</t>
    </rPh>
    <phoneticPr fontId="3"/>
  </si>
  <si>
    <t>中出（経理）</t>
    <rPh sb="0" eb="2">
      <t>ナカデ</t>
    </rPh>
    <rPh sb="3" eb="5">
      <t>ケイリ</t>
    </rPh>
    <phoneticPr fontId="3"/>
  </si>
  <si>
    <t>曽篠（経理）</t>
    <phoneticPr fontId="3"/>
  </si>
  <si>
    <t>吉川（経理）</t>
    <rPh sb="0" eb="2">
      <t>ヨシカワ</t>
    </rPh>
    <rPh sb="3" eb="5">
      <t>ケイリ</t>
    </rPh>
    <phoneticPr fontId="3"/>
  </si>
  <si>
    <t>井村（経理）</t>
    <rPh sb="0" eb="2">
      <t>イムラ</t>
    </rPh>
    <rPh sb="3" eb="5">
      <t>ケイリ</t>
    </rPh>
    <phoneticPr fontId="3"/>
  </si>
  <si>
    <t>榛澤祥子（経理）</t>
    <rPh sb="0" eb="2">
      <t>ハンザワ</t>
    </rPh>
    <rPh sb="2" eb="4">
      <t>ショウコ</t>
    </rPh>
    <phoneticPr fontId="3"/>
  </si>
  <si>
    <t>柴山和久（経理）</t>
    <rPh sb="0" eb="2">
      <t>シバヤマ</t>
    </rPh>
    <rPh sb="2" eb="3">
      <t>ワ</t>
    </rPh>
    <rPh sb="3" eb="4">
      <t>ヒサ</t>
    </rPh>
    <phoneticPr fontId="3"/>
  </si>
  <si>
    <t>植田信策　</t>
    <rPh sb="0" eb="2">
      <t>ウエダ</t>
    </rPh>
    <rPh sb="2" eb="4">
      <t>シンサク</t>
    </rPh>
    <phoneticPr fontId="3"/>
  </si>
  <si>
    <t>鷺坂彰吾</t>
    <rPh sb="0" eb="2">
      <t>サギサカ</t>
    </rPh>
    <rPh sb="2" eb="3">
      <t>アキラ</t>
    </rPh>
    <rPh sb="3" eb="4">
      <t>ワレ</t>
    </rPh>
    <phoneticPr fontId="3"/>
  </si>
  <si>
    <t>日本災害医学会</t>
    <rPh sb="0" eb="4">
      <t>ニホンサイガイ</t>
    </rPh>
    <rPh sb="4" eb="7">
      <t>イガクカイ</t>
    </rPh>
    <phoneticPr fontId="3"/>
  </si>
  <si>
    <t>骨伝導イヤホン</t>
    <phoneticPr fontId="3"/>
  </si>
  <si>
    <t>備品費</t>
    <rPh sb="0" eb="2">
      <t>ビヒン</t>
    </rPh>
    <rPh sb="2" eb="3">
      <t>ヒ</t>
    </rPh>
    <phoneticPr fontId="3"/>
  </si>
  <si>
    <t>曽篠恭裕No.362</t>
    <phoneticPr fontId="3"/>
  </si>
  <si>
    <t>曽篠恭裕No.363</t>
    <phoneticPr fontId="3"/>
  </si>
  <si>
    <t>情報＆防災研究所</t>
    <rPh sb="0" eb="2">
      <t>ジョウホウ</t>
    </rPh>
    <rPh sb="3" eb="5">
      <t>ボウサイ</t>
    </rPh>
    <rPh sb="5" eb="8">
      <t>ケンキュウショ</t>
    </rPh>
    <phoneticPr fontId="3"/>
  </si>
  <si>
    <t>鷺坂</t>
    <rPh sb="0" eb="2">
      <t>サギサカ</t>
    </rPh>
    <phoneticPr fontId="3"/>
  </si>
  <si>
    <t>サーバー契約代行、自動翻訳機能代行</t>
    <rPh sb="4" eb="6">
      <t>ケイヤク</t>
    </rPh>
    <rPh sb="6" eb="8">
      <t>ダイコウ</t>
    </rPh>
    <rPh sb="9" eb="11">
      <t>ジドウ</t>
    </rPh>
    <rPh sb="11" eb="13">
      <t>ホンヤク</t>
    </rPh>
    <rPh sb="13" eb="15">
      <t>キノウ</t>
    </rPh>
    <rPh sb="15" eb="17">
      <t>ダイコウ</t>
    </rPh>
    <phoneticPr fontId="3"/>
  </si>
  <si>
    <t>長尾佳世子　№364</t>
    <rPh sb="0" eb="2">
      <t>ナガオ</t>
    </rPh>
    <rPh sb="2" eb="5">
      <t>カヨコ</t>
    </rPh>
    <phoneticPr fontId="3"/>
  </si>
  <si>
    <t>スイッチングハブ5ポート</t>
    <phoneticPr fontId="3"/>
  </si>
  <si>
    <t>スイッチングハブ16ポート BSGU2216</t>
    <phoneticPr fontId="3"/>
  </si>
  <si>
    <t>ﾌｧﾐﾘｰﾏｰﾄ</t>
    <phoneticPr fontId="3"/>
  </si>
  <si>
    <t>ASUS</t>
    <phoneticPr fontId="3"/>
  </si>
  <si>
    <t>オフィスチェア</t>
    <phoneticPr fontId="3"/>
  </si>
  <si>
    <t>組み立て費</t>
    <rPh sb="0" eb="1">
      <t>ク</t>
    </rPh>
    <rPh sb="2" eb="3">
      <t>タ</t>
    </rPh>
    <rPh sb="4" eb="5">
      <t>ヒ</t>
    </rPh>
    <phoneticPr fontId="3"/>
  </si>
  <si>
    <t>クリアホルダー等</t>
    <rPh sb="7" eb="8">
      <t>トウ</t>
    </rPh>
    <phoneticPr fontId="3"/>
  </si>
  <si>
    <t>電源タップ・USBタップ</t>
    <rPh sb="0" eb="2">
      <t>デンゲン</t>
    </rPh>
    <phoneticPr fontId="3"/>
  </si>
  <si>
    <t>申請書・
決裁Ｎo．</t>
    <rPh sb="0" eb="3">
      <t>シンセイショ</t>
    </rPh>
    <rPh sb="5" eb="7">
      <t>ケッサイ</t>
    </rPh>
    <phoneticPr fontId="3"/>
  </si>
  <si>
    <t>ＡＳＫＵＬ</t>
    <phoneticPr fontId="3"/>
  </si>
  <si>
    <t>講演会用ポータブルマイクスピーカーセット</t>
    <rPh sb="0" eb="4">
      <t>コウエンカイヨウ</t>
    </rPh>
    <phoneticPr fontId="3"/>
  </si>
  <si>
    <t>Miro（計画策定補助ツール）</t>
    <rPh sb="5" eb="9">
      <t>ケイカクサクテイ</t>
    </rPh>
    <rPh sb="9" eb="11">
      <t>ホジョ</t>
    </rPh>
    <phoneticPr fontId="3"/>
  </si>
  <si>
    <t>啓発リーフレットデザイン作業委託費</t>
    <rPh sb="0" eb="2">
      <t>ケイハツ</t>
    </rPh>
    <rPh sb="12" eb="14">
      <t>サギョウ</t>
    </rPh>
    <rPh sb="14" eb="17">
      <t>イタクヒ</t>
    </rPh>
    <phoneticPr fontId="3"/>
  </si>
  <si>
    <t>シンポジウムちらし郵送費</t>
    <rPh sb="9" eb="12">
      <t>ユウソウヒ</t>
    </rPh>
    <phoneticPr fontId="3"/>
  </si>
  <si>
    <t>名刺（小林道生、宮田昭）</t>
    <rPh sb="0" eb="2">
      <t>メイシ</t>
    </rPh>
    <rPh sb="3" eb="5">
      <t>コバヤシ</t>
    </rPh>
    <rPh sb="5" eb="7">
      <t>ミチオ</t>
    </rPh>
    <rPh sb="8" eb="10">
      <t>ミヤタ</t>
    </rPh>
    <rPh sb="10" eb="11">
      <t>アキラ</t>
    </rPh>
    <phoneticPr fontId="3"/>
  </si>
  <si>
    <t>ICE×HEATERペルチェベスト</t>
    <phoneticPr fontId="3"/>
  </si>
  <si>
    <t>クルーズカート</t>
    <phoneticPr fontId="3"/>
  </si>
  <si>
    <t>製本テープ</t>
    <rPh sb="0" eb="2">
      <t>セイホン</t>
    </rPh>
    <phoneticPr fontId="3"/>
  </si>
  <si>
    <t>折り畳みコンテナ</t>
    <rPh sb="0" eb="1">
      <t>オ</t>
    </rPh>
    <rPh sb="2" eb="3">
      <t>タタ</t>
    </rPh>
    <phoneticPr fontId="3"/>
  </si>
  <si>
    <t>モノタロウ</t>
    <phoneticPr fontId="3"/>
  </si>
  <si>
    <t>力石陽子</t>
    <rPh sb="0" eb="2">
      <t>チカライシ</t>
    </rPh>
    <rPh sb="2" eb="4">
      <t>ヨウコ</t>
    </rPh>
    <phoneticPr fontId="3"/>
  </si>
  <si>
    <t>佐藤展章</t>
    <rPh sb="0" eb="2">
      <t>サトウ</t>
    </rPh>
    <rPh sb="2" eb="4">
      <t>テンショウ</t>
    </rPh>
    <phoneticPr fontId="3"/>
  </si>
  <si>
    <t>守田美奈子</t>
    <rPh sb="0" eb="2">
      <t>モリタ</t>
    </rPh>
    <rPh sb="2" eb="5">
      <t>ミナコ</t>
    </rPh>
    <phoneticPr fontId="3"/>
  </si>
  <si>
    <t>セミナー　茶菓子</t>
    <rPh sb="5" eb="8">
      <t>チャガシ</t>
    </rPh>
    <phoneticPr fontId="3"/>
  </si>
  <si>
    <t>赤帽</t>
    <rPh sb="0" eb="2">
      <t>アカボウ</t>
    </rPh>
    <phoneticPr fontId="3"/>
  </si>
  <si>
    <t>吉川靖之</t>
    <rPh sb="0" eb="2">
      <t>ヨシカワ</t>
    </rPh>
    <rPh sb="2" eb="4">
      <t>ヤスユキ</t>
    </rPh>
    <phoneticPr fontId="3"/>
  </si>
  <si>
    <t>学会参加費　日本赤十字社医学会総会</t>
    <rPh sb="0" eb="2">
      <t>ガッカイ</t>
    </rPh>
    <rPh sb="2" eb="5">
      <t>サンカヒ</t>
    </rPh>
    <rPh sb="15" eb="17">
      <t>ソウカイ</t>
    </rPh>
    <phoneticPr fontId="3"/>
  </si>
  <si>
    <t>吉川靖之№369</t>
    <rPh sb="0" eb="2">
      <t>ヨシカワ</t>
    </rPh>
    <rPh sb="2" eb="4">
      <t>ヤスユキ</t>
    </rPh>
    <phoneticPr fontId="3"/>
  </si>
  <si>
    <t>佐藤展章№366</t>
    <rPh sb="0" eb="2">
      <t>サトウ</t>
    </rPh>
    <rPh sb="2" eb="3">
      <t>テン</t>
    </rPh>
    <rPh sb="3" eb="4">
      <t>アキラ</t>
    </rPh>
    <phoneticPr fontId="3"/>
  </si>
  <si>
    <t>資材運搬費（リトルアン３体、AEDトレーナー３機、関連衛生消耗品、呼気吹込み用具10個、毛布３枚）</t>
    <rPh sb="0" eb="5">
      <t>シザイウンパンヒ</t>
    </rPh>
    <phoneticPr fontId="3"/>
  </si>
  <si>
    <t>日本災害医療薬剤師学会</t>
    <phoneticPr fontId="3"/>
  </si>
  <si>
    <t>榛澤祥子　</t>
    <phoneticPr fontId="3"/>
  </si>
  <si>
    <t>小林誠一</t>
    <phoneticPr fontId="3"/>
  </si>
  <si>
    <t>厳冬期災害キャンセル料</t>
    <rPh sb="0" eb="3">
      <t>ゲントウキ</t>
    </rPh>
    <rPh sb="3" eb="5">
      <t>サイガイ</t>
    </rPh>
    <rPh sb="10" eb="11">
      <t>リョウ</t>
    </rPh>
    <phoneticPr fontId="3"/>
  </si>
  <si>
    <t>津田直人</t>
    <rPh sb="0" eb="2">
      <t>ツダ</t>
    </rPh>
    <rPh sb="2" eb="4">
      <t>ナオト</t>
    </rPh>
    <phoneticPr fontId="3"/>
  </si>
  <si>
    <t>謝礼</t>
    <rPh sb="0" eb="2">
      <t>シャレイ</t>
    </rPh>
    <phoneticPr fontId="3"/>
  </si>
  <si>
    <t>2023年12月23日開催　一般公開シンポジウム</t>
    <rPh sb="4" eb="5">
      <t>ネン</t>
    </rPh>
    <rPh sb="7" eb="8">
      <t>ガツ</t>
    </rPh>
    <rPh sb="10" eb="11">
      <t>ニチ</t>
    </rPh>
    <rPh sb="11" eb="13">
      <t>カイサイ</t>
    </rPh>
    <phoneticPr fontId="3"/>
  </si>
  <si>
    <t>2023年12月23日開催　一般公開シンポジウム</t>
    <phoneticPr fontId="3"/>
  </si>
  <si>
    <t>桜美林大学准教授　池田美樹　</t>
    <rPh sb="5" eb="8">
      <t>ジュンキョウジュ</t>
    </rPh>
    <phoneticPr fontId="3"/>
  </si>
  <si>
    <t>宮城県教育事務所　鈴木正貴</t>
    <phoneticPr fontId="3"/>
  </si>
  <si>
    <t>USB型外付けメモリー</t>
    <phoneticPr fontId="3"/>
  </si>
  <si>
    <t>ノート pc ケース</t>
    <phoneticPr fontId="3"/>
  </si>
  <si>
    <t>文献管理ソフトEndNote 21 ダウンロード版 （Win/Mac）</t>
    <phoneticPr fontId="3"/>
  </si>
  <si>
    <t>大久保 祐輔 (著)　そのエビデンス、妥当ですか? システマティック・レビューとメタ解析で読み解く 小児のかぜの薬のエビデンス</t>
    <phoneticPr fontId="3"/>
  </si>
  <si>
    <t>北川 孝 (編集), 片岡 裕貴 (監修)　明日からできるエビデンス構築　スコーピングレビューが短期間で読める・書ける本 単行本 – 2024/2/2</t>
    <phoneticPr fontId="3"/>
  </si>
  <si>
    <t xml:space="preserve">書籍：惨事ストレスの基礎知識 (捜査研究臨時増刊号) </t>
    <phoneticPr fontId="3"/>
  </si>
  <si>
    <t>書籍：Disaster Recovery: Community-Based Psychosocial Support in the Aftermath</t>
    <phoneticPr fontId="3"/>
  </si>
  <si>
    <t>書籍：ＳＰＳＳによる統計処理の手順　第１０版</t>
    <phoneticPr fontId="3"/>
  </si>
  <si>
    <t>書籍：緊急時総合調整システム基本ガイドブック～あらゆる緊急事態（All hazard）に対応するために～</t>
    <phoneticPr fontId="3"/>
  </si>
  <si>
    <t>書籍：惨事ストレス: 救援者の〝心のケア〟</t>
    <phoneticPr fontId="3"/>
  </si>
  <si>
    <t>ポスター印刷</t>
    <rPh sb="4" eb="6">
      <t>インサツ</t>
    </rPh>
    <phoneticPr fontId="3"/>
  </si>
  <si>
    <t>印刷会社イムラ</t>
    <rPh sb="0" eb="4">
      <t>インサツカイシャ</t>
    </rPh>
    <phoneticPr fontId="3"/>
  </si>
  <si>
    <t>ブックエンド</t>
    <phoneticPr fontId="3"/>
  </si>
  <si>
    <t>デスクライト</t>
    <phoneticPr fontId="3"/>
  </si>
  <si>
    <t>デスクマット</t>
    <phoneticPr fontId="3"/>
  </si>
  <si>
    <t>パーテーション</t>
    <phoneticPr fontId="3"/>
  </si>
  <si>
    <t>レザーポインタ</t>
    <phoneticPr fontId="3"/>
  </si>
  <si>
    <t>デジタル時計セミナー登壇者用</t>
    <rPh sb="4" eb="6">
      <t>ドケイ</t>
    </rPh>
    <rPh sb="10" eb="13">
      <t>トウダンシャ</t>
    </rPh>
    <rPh sb="13" eb="14">
      <t>ヨウ</t>
    </rPh>
    <phoneticPr fontId="3"/>
  </si>
  <si>
    <t>Amazon</t>
    <phoneticPr fontId="3"/>
  </si>
  <si>
    <t>リーフレット修正増刷</t>
    <rPh sb="6" eb="8">
      <t>シュウセイ</t>
    </rPh>
    <rPh sb="8" eb="10">
      <t>ゾウサツ</t>
    </rPh>
    <phoneticPr fontId="3"/>
  </si>
  <si>
    <t>ヤマダ</t>
    <phoneticPr fontId="3"/>
  </si>
  <si>
    <t>会議用タブレットノートPC</t>
    <rPh sb="0" eb="3">
      <t>カイギヨウ</t>
    </rPh>
    <phoneticPr fontId="3"/>
  </si>
  <si>
    <t>第1168号</t>
    <rPh sb="0" eb="1">
      <t>ダイ</t>
    </rPh>
    <rPh sb="5" eb="6">
      <t>ゴウ</t>
    </rPh>
    <phoneticPr fontId="3"/>
  </si>
  <si>
    <t>日総研</t>
    <rPh sb="0" eb="1">
      <t>ニチ</t>
    </rPh>
    <rPh sb="1" eb="3">
      <t>ソウケン</t>
    </rPh>
    <phoneticPr fontId="3"/>
  </si>
  <si>
    <t>第1020号</t>
    <rPh sb="0" eb="1">
      <t>ダイ</t>
    </rPh>
    <phoneticPr fontId="3"/>
  </si>
  <si>
    <t>第1146号</t>
    <rPh sb="0" eb="1">
      <t>ダイ</t>
    </rPh>
    <rPh sb="5" eb="6">
      <t>ゴウ</t>
    </rPh>
    <phoneticPr fontId="3"/>
  </si>
  <si>
    <t>中央コンピューター</t>
    <rPh sb="0" eb="2">
      <t>チュウオウ</t>
    </rPh>
    <phoneticPr fontId="3"/>
  </si>
  <si>
    <t>第1099号</t>
    <rPh sb="0" eb="1">
      <t>ダイ</t>
    </rPh>
    <rPh sb="5" eb="6">
      <t>ゴウ</t>
    </rPh>
    <phoneticPr fontId="3"/>
  </si>
  <si>
    <t>OKIインクカートリッジ</t>
    <phoneticPr fontId="3"/>
  </si>
  <si>
    <t>シンワ測定 伸縮図面ケースA　</t>
    <phoneticPr fontId="3"/>
  </si>
  <si>
    <t>大判ロール紙</t>
    <rPh sb="0" eb="2">
      <t>オオバン</t>
    </rPh>
    <rPh sb="5" eb="6">
      <t>カミ</t>
    </rPh>
    <phoneticPr fontId="3"/>
  </si>
  <si>
    <t>渋澤毅№391</t>
    <rPh sb="0" eb="3">
      <t>シブサワタケシ</t>
    </rPh>
    <phoneticPr fontId="3"/>
  </si>
  <si>
    <t>長尾佳世子　№392</t>
    <rPh sb="0" eb="2">
      <t>ナガオ</t>
    </rPh>
    <rPh sb="2" eb="5">
      <t>カヨコ</t>
    </rPh>
    <phoneticPr fontId="3"/>
  </si>
  <si>
    <t>第1083号</t>
    <rPh sb="0" eb="1">
      <t>ダイ</t>
    </rPh>
    <rPh sb="5" eb="6">
      <t>ゴウ</t>
    </rPh>
    <phoneticPr fontId="3"/>
  </si>
  <si>
    <t>理想インク</t>
    <rPh sb="0" eb="2">
      <t>リソウ</t>
    </rPh>
    <phoneticPr fontId="3"/>
  </si>
  <si>
    <t>中出雅治№401</t>
    <rPh sb="0" eb="2">
      <t>ナカデ</t>
    </rPh>
    <rPh sb="2" eb="4">
      <t>マサハル</t>
    </rPh>
    <phoneticPr fontId="3"/>
  </si>
  <si>
    <t>森光怜雄　№400</t>
    <rPh sb="0" eb="2">
      <t>モリミツ</t>
    </rPh>
    <rPh sb="2" eb="4">
      <t>レオ</t>
    </rPh>
    <phoneticPr fontId="3"/>
  </si>
  <si>
    <t>大山寧寧　№398</t>
    <rPh sb="0" eb="2">
      <t>オオヤマ</t>
    </rPh>
    <rPh sb="2" eb="3">
      <t>ネイ</t>
    </rPh>
    <rPh sb="3" eb="4">
      <t>ネイ</t>
    </rPh>
    <phoneticPr fontId="3"/>
  </si>
  <si>
    <t>力石陽子№399</t>
    <rPh sb="0" eb="4">
      <t>チカライシヨウコ</t>
    </rPh>
    <phoneticPr fontId="3"/>
  </si>
  <si>
    <t>守田美奈子№397</t>
    <rPh sb="0" eb="5">
      <t>モリタミナコ</t>
    </rPh>
    <phoneticPr fontId="3"/>
  </si>
  <si>
    <t>宅急便法人本部あて（学園理事長あて）</t>
    <rPh sb="0" eb="3">
      <t>タッキュウビン</t>
    </rPh>
    <rPh sb="3" eb="7">
      <t>ホウジンホンブ</t>
    </rPh>
    <rPh sb="10" eb="12">
      <t>ガクエン</t>
    </rPh>
    <rPh sb="12" eb="15">
      <t>リジチョウ</t>
    </rPh>
    <phoneticPr fontId="3"/>
  </si>
  <si>
    <t>ホワイトぺーパーA3</t>
    <phoneticPr fontId="3"/>
  </si>
  <si>
    <t>C835dnwtカラープリンタCOREFIDOEX</t>
    <phoneticPr fontId="3"/>
  </si>
  <si>
    <t>MCセキュリティ</t>
    <phoneticPr fontId="3"/>
  </si>
  <si>
    <t>カタログスタンドレンタル</t>
    <phoneticPr fontId="3"/>
  </si>
  <si>
    <t>文具ガバットファイル等</t>
    <rPh sb="0" eb="2">
      <t>ブング</t>
    </rPh>
    <rPh sb="10" eb="11">
      <t>トウ</t>
    </rPh>
    <phoneticPr fontId="3"/>
  </si>
  <si>
    <t>コピー用紙A4</t>
    <rPh sb="3" eb="5">
      <t>ヨウシ</t>
    </rPh>
    <phoneticPr fontId="3"/>
  </si>
  <si>
    <t>SAVOTTA</t>
    <phoneticPr fontId="3"/>
  </si>
  <si>
    <t>ラミネートフィルム等</t>
    <rPh sb="9" eb="10">
      <t>トウ</t>
    </rPh>
    <phoneticPr fontId="3"/>
  </si>
  <si>
    <t>クリップ</t>
    <phoneticPr fontId="3"/>
  </si>
  <si>
    <t>中出雅治立替</t>
    <rPh sb="0" eb="2">
      <t>ナカデ</t>
    </rPh>
    <rPh sb="2" eb="4">
      <t>マサハル</t>
    </rPh>
    <rPh sb="4" eb="6">
      <t>タテカエ</t>
    </rPh>
    <phoneticPr fontId="3"/>
  </si>
  <si>
    <t>ペルチェベスト（日本赤十字北海道看護大学あて）</t>
    <rPh sb="8" eb="13">
      <t>ニホンセキジュウジ</t>
    </rPh>
    <rPh sb="13" eb="16">
      <t>ホッカイドウ</t>
    </rPh>
    <rPh sb="16" eb="18">
      <t>カンゴ</t>
    </rPh>
    <rPh sb="18" eb="20">
      <t>ダイガク</t>
    </rPh>
    <phoneticPr fontId="3"/>
  </si>
  <si>
    <t>ポスタリア</t>
    <phoneticPr fontId="3"/>
  </si>
  <si>
    <t>丸山嘉一№425</t>
    <rPh sb="0" eb="4">
      <t>マルヤマヨシカズ</t>
    </rPh>
    <phoneticPr fontId="3"/>
  </si>
  <si>
    <t>s</t>
    <phoneticPr fontId="3"/>
  </si>
  <si>
    <t>根本昌宏</t>
    <rPh sb="0" eb="2">
      <t>ネモト</t>
    </rPh>
    <rPh sb="2" eb="3">
      <t>アキラ</t>
    </rPh>
    <rPh sb="3" eb="4">
      <t>ヒロシ</t>
    </rPh>
    <phoneticPr fontId="3"/>
  </si>
  <si>
    <t>宅急便（北看大あて研究所リーフレット）</t>
    <rPh sb="0" eb="3">
      <t>タッキュウビン</t>
    </rPh>
    <rPh sb="4" eb="5">
      <t>キタ</t>
    </rPh>
    <rPh sb="5" eb="6">
      <t>ミ</t>
    </rPh>
    <rPh sb="6" eb="7">
      <t>ダイ</t>
    </rPh>
    <rPh sb="9" eb="12">
      <t>ケンキュウジョ</t>
    </rPh>
    <phoneticPr fontId="3"/>
  </si>
  <si>
    <t>宅急便（ワークマンベスト返却）</t>
    <rPh sb="0" eb="3">
      <t>タッキュウビン</t>
    </rPh>
    <rPh sb="12" eb="14">
      <t>ヘンキャク</t>
    </rPh>
    <phoneticPr fontId="3"/>
  </si>
  <si>
    <t>セミナー礼状（秘書課）</t>
    <rPh sb="4" eb="6">
      <t>レイジョウ</t>
    </rPh>
    <rPh sb="7" eb="10">
      <t>ヒショカ</t>
    </rPh>
    <phoneticPr fontId="3"/>
  </si>
  <si>
    <t>植田信策　№448</t>
    <rPh sb="0" eb="2">
      <t>ウエダ</t>
    </rPh>
    <rPh sb="2" eb="4">
      <t>シンサク</t>
    </rPh>
    <phoneticPr fontId="3"/>
  </si>
  <si>
    <t>根本昌宏No.437</t>
    <rPh sb="0" eb="2">
      <t>ネモト</t>
    </rPh>
    <rPh sb="2" eb="3">
      <t>アキラ</t>
    </rPh>
    <rPh sb="3" eb="4">
      <t>ヒロシ</t>
    </rPh>
    <phoneticPr fontId="3"/>
  </si>
  <si>
    <t>曽篠恭裕No.450</t>
    <rPh sb="0" eb="1">
      <t>ソ</t>
    </rPh>
    <rPh sb="1" eb="2">
      <t>シノ</t>
    </rPh>
    <rPh sb="2" eb="3">
      <t>ヤスシ</t>
    </rPh>
    <rPh sb="3" eb="4">
      <t>ヒロシ</t>
    </rPh>
    <phoneticPr fontId="3"/>
  </si>
  <si>
    <t>森光玲雄№455</t>
    <rPh sb="0" eb="4">
      <t>モリミツレオ</t>
    </rPh>
    <phoneticPr fontId="3"/>
  </si>
  <si>
    <t>植田信策No.435</t>
    <rPh sb="0" eb="2">
      <t>ウエダ</t>
    </rPh>
    <rPh sb="2" eb="4">
      <t>シンサク</t>
    </rPh>
    <phoneticPr fontId="3"/>
  </si>
  <si>
    <t>曽篠恭裕No.430</t>
    <rPh sb="0" eb="1">
      <t>ソ</t>
    </rPh>
    <rPh sb="1" eb="2">
      <t>シノ</t>
    </rPh>
    <rPh sb="2" eb="3">
      <t>ヤスシ</t>
    </rPh>
    <rPh sb="3" eb="4">
      <t>ヒロシ</t>
    </rPh>
    <phoneticPr fontId="3"/>
  </si>
  <si>
    <t>吉川靖之№432</t>
    <rPh sb="0" eb="2">
      <t>ヨシカワ</t>
    </rPh>
    <rPh sb="2" eb="4">
      <t>ヤスユキ</t>
    </rPh>
    <phoneticPr fontId="3"/>
  </si>
  <si>
    <t>曽篠恭裕No.431</t>
    <rPh sb="0" eb="1">
      <t>ソ</t>
    </rPh>
    <rPh sb="1" eb="2">
      <t>シノ</t>
    </rPh>
    <rPh sb="2" eb="3">
      <t>ヤスシ</t>
    </rPh>
    <rPh sb="3" eb="4">
      <t>ヒロシ</t>
    </rPh>
    <phoneticPr fontId="3"/>
  </si>
  <si>
    <t>桑原幸一　№409</t>
    <rPh sb="0" eb="4">
      <t>クワハラコウイチ</t>
    </rPh>
    <phoneticPr fontId="3"/>
  </si>
  <si>
    <t>井村真澄№408</t>
    <rPh sb="0" eb="2">
      <t>イムラ</t>
    </rPh>
    <rPh sb="2" eb="4">
      <t>マスミ</t>
    </rPh>
    <phoneticPr fontId="3"/>
  </si>
  <si>
    <t>2023災害救護研究所パンフレット　修正増刷</t>
    <rPh sb="4" eb="6">
      <t>サイガイ</t>
    </rPh>
    <rPh sb="6" eb="8">
      <t>キュウゴ</t>
    </rPh>
    <rPh sb="8" eb="11">
      <t>ケンキュウジョ</t>
    </rPh>
    <rPh sb="18" eb="20">
      <t>シュウセイ</t>
    </rPh>
    <rPh sb="20" eb="22">
      <t>ゾウサツ</t>
    </rPh>
    <phoneticPr fontId="3"/>
  </si>
  <si>
    <t>弘明寺→有楽町</t>
    <rPh sb="0" eb="3">
      <t>グミョウジ</t>
    </rPh>
    <rPh sb="4" eb="7">
      <t>ユウラクチョウ</t>
    </rPh>
    <phoneticPr fontId="3"/>
  </si>
  <si>
    <t>神奈川県支部事業部長　塚原大輔</t>
    <rPh sb="0" eb="6">
      <t>カナガワケンシブ</t>
    </rPh>
    <rPh sb="6" eb="10">
      <t>ジギョウブチョウ</t>
    </rPh>
    <rPh sb="11" eb="13">
      <t>ツカハラ</t>
    </rPh>
    <rPh sb="13" eb="15">
      <t>ダイスケ</t>
    </rPh>
    <phoneticPr fontId="3"/>
  </si>
  <si>
    <t>神奈川県支部職員　工藤孝志</t>
    <rPh sb="0" eb="6">
      <t>カナガワケンシブ</t>
    </rPh>
    <rPh sb="6" eb="8">
      <t>ショクイン</t>
    </rPh>
    <rPh sb="9" eb="11">
      <t>クドウ</t>
    </rPh>
    <rPh sb="11" eb="13">
      <t>タカシ</t>
    </rPh>
    <phoneticPr fontId="3"/>
  </si>
  <si>
    <t>レンタカー使用料　10/10　福島市内　</t>
    <rPh sb="5" eb="8">
      <t>シヨウリョウ</t>
    </rPh>
    <rPh sb="15" eb="17">
      <t>フクシマ</t>
    </rPh>
    <rPh sb="17" eb="19">
      <t>シナイ</t>
    </rPh>
    <phoneticPr fontId="3"/>
  </si>
  <si>
    <t>中村誠昌</t>
    <rPh sb="0" eb="2">
      <t>ナカムラ</t>
    </rPh>
    <rPh sb="2" eb="3">
      <t>マコト</t>
    </rPh>
    <rPh sb="3" eb="4">
      <t>マサ</t>
    </rPh>
    <phoneticPr fontId="3"/>
  </si>
  <si>
    <t>海外渡航保険オプション費用(富田所長）</t>
    <rPh sb="0" eb="2">
      <t>カイガイ</t>
    </rPh>
    <rPh sb="2" eb="4">
      <t>トコウ</t>
    </rPh>
    <rPh sb="4" eb="6">
      <t>ホケン</t>
    </rPh>
    <rPh sb="11" eb="13">
      <t>ヒヨウ</t>
    </rPh>
    <rPh sb="14" eb="16">
      <t>トミタ</t>
    </rPh>
    <rPh sb="16" eb="18">
      <t>ショチョウ</t>
    </rPh>
    <phoneticPr fontId="3"/>
  </si>
  <si>
    <t>佐伯（経理）</t>
    <rPh sb="0" eb="2">
      <t>サエキ</t>
    </rPh>
    <rPh sb="3" eb="5">
      <t>ケイリ</t>
    </rPh>
    <phoneticPr fontId="3"/>
  </si>
  <si>
    <t>電源タップ</t>
    <rPh sb="0" eb="2">
      <t>デンゲン</t>
    </rPh>
    <phoneticPr fontId="3"/>
  </si>
  <si>
    <t>セミナー用パソコン</t>
    <rPh sb="4" eb="5">
      <t>ヨウ</t>
    </rPh>
    <phoneticPr fontId="3"/>
  </si>
  <si>
    <t>実証実験用サウナテント</t>
    <rPh sb="0" eb="2">
      <t>ジッショウ</t>
    </rPh>
    <rPh sb="2" eb="5">
      <t>ジッケンヨウ</t>
    </rPh>
    <phoneticPr fontId="3"/>
  </si>
  <si>
    <t>パソコン保護用衝撃吸収ケース13.3インチ</t>
    <rPh sb="4" eb="7">
      <t>ホゴヨウ</t>
    </rPh>
    <rPh sb="7" eb="9">
      <t>ショウゲキ</t>
    </rPh>
    <rPh sb="9" eb="11">
      <t>キュウシュウ</t>
    </rPh>
    <phoneticPr fontId="3"/>
  </si>
  <si>
    <t>パソコン保護用衝撃吸収ケース15.6インチ</t>
    <phoneticPr fontId="3"/>
  </si>
  <si>
    <t>収入印紙（日総研コンサルティング契約書）</t>
    <rPh sb="0" eb="4">
      <t>シュウニュウインシ</t>
    </rPh>
    <rPh sb="5" eb="6">
      <t>ニチ</t>
    </rPh>
    <rPh sb="6" eb="8">
      <t>ソウケン</t>
    </rPh>
    <rPh sb="7" eb="8">
      <t>ケン</t>
    </rPh>
    <rPh sb="16" eb="19">
      <t>ケイヤクショ</t>
    </rPh>
    <phoneticPr fontId="3"/>
  </si>
  <si>
    <t>レンタル椅子、電気工事費</t>
    <rPh sb="4" eb="6">
      <t>イス</t>
    </rPh>
    <phoneticPr fontId="3"/>
  </si>
  <si>
    <t>イトーキ 間仕切り 3連パネル</t>
    <phoneticPr fontId="3"/>
  </si>
  <si>
    <t>Forms　振込手数料</t>
    <rPh sb="6" eb="8">
      <t>フリコミ</t>
    </rPh>
    <rPh sb="8" eb="11">
      <t>テスウリョウ</t>
    </rPh>
    <phoneticPr fontId="3"/>
  </si>
  <si>
    <t>賃借料</t>
    <rPh sb="0" eb="3">
      <t>チンシャクリョウ</t>
    </rPh>
    <phoneticPr fontId="3"/>
  </si>
  <si>
    <r>
      <t>曽條部門長投稿文献　</t>
    </r>
    <r>
      <rPr>
        <sz val="11"/>
        <color rgb="FFFF0000"/>
        <rFont val="ＭＳ Ｐ明朝"/>
        <family val="1"/>
        <charset val="128"/>
      </rPr>
      <t>　振込手数料</t>
    </r>
    <rPh sb="0" eb="2">
      <t>ソシノ</t>
    </rPh>
    <rPh sb="2" eb="5">
      <t>ブモンチョウ</t>
    </rPh>
    <rPh sb="5" eb="7">
      <t>トウコウ</t>
    </rPh>
    <rPh sb="7" eb="9">
      <t>ブンケン</t>
    </rPh>
    <rPh sb="11" eb="13">
      <t>フリコミ</t>
    </rPh>
    <rPh sb="13" eb="16">
      <t>テスウリョウ</t>
    </rPh>
    <phoneticPr fontId="3"/>
  </si>
  <si>
    <t>所得税分</t>
    <rPh sb="0" eb="3">
      <t>ショトクゼイ</t>
    </rPh>
    <rPh sb="3" eb="4">
      <t>ブン</t>
    </rPh>
    <phoneticPr fontId="3"/>
  </si>
  <si>
    <t>名刺（小林映子）</t>
    <rPh sb="0" eb="2">
      <t>メイシ</t>
    </rPh>
    <rPh sb="3" eb="5">
      <t>コバヤシ</t>
    </rPh>
    <rPh sb="5" eb="7">
      <t>エイコ</t>
    </rPh>
    <phoneticPr fontId="3"/>
  </si>
  <si>
    <t>補助具</t>
    <rPh sb="0" eb="3">
      <t>ホジョグ</t>
    </rPh>
    <phoneticPr fontId="3"/>
  </si>
  <si>
    <t>災害救護セミナーちらし作成郵送外部委託費</t>
    <rPh sb="0" eb="2">
      <t>サイガイ</t>
    </rPh>
    <rPh sb="2" eb="4">
      <t>キュウゴ</t>
    </rPh>
    <rPh sb="11" eb="13">
      <t>サクセイ</t>
    </rPh>
    <rPh sb="13" eb="15">
      <t>ユウソウ</t>
    </rPh>
    <rPh sb="15" eb="20">
      <t>ガイブイタクヒ</t>
    </rPh>
    <phoneticPr fontId="3"/>
  </si>
  <si>
    <t>No.292</t>
    <phoneticPr fontId="3"/>
  </si>
  <si>
    <t>DeepL　SE</t>
    <phoneticPr fontId="3"/>
  </si>
  <si>
    <t>公益社団法人日本公認心理師協会年会費　振込手数料</t>
    <rPh sb="19" eb="21">
      <t>フリコミ</t>
    </rPh>
    <rPh sb="21" eb="24">
      <t>テスウリョウ</t>
    </rPh>
    <phoneticPr fontId="3"/>
  </si>
  <si>
    <t>災害救護セミナー配信サポート委託費</t>
    <rPh sb="0" eb="2">
      <t>サイガイ</t>
    </rPh>
    <rPh sb="2" eb="4">
      <t>キュウゴ</t>
    </rPh>
    <rPh sb="8" eb="10">
      <t>ハイシン</t>
    </rPh>
    <rPh sb="14" eb="17">
      <t>イタクヒ</t>
    </rPh>
    <phoneticPr fontId="3"/>
  </si>
  <si>
    <t>赤十字国際シンポジウム配信サポート委託費</t>
    <rPh sb="0" eb="3">
      <t>セキジュウジ</t>
    </rPh>
    <rPh sb="3" eb="5">
      <t>コクサイ</t>
    </rPh>
    <rPh sb="11" eb="13">
      <t>ハイシン</t>
    </rPh>
    <rPh sb="17" eb="20">
      <t>イタクヒ</t>
    </rPh>
    <phoneticPr fontId="3"/>
  </si>
  <si>
    <t>629号</t>
    <rPh sb="3" eb="4">
      <t>ゴウ</t>
    </rPh>
    <phoneticPr fontId="3"/>
  </si>
  <si>
    <t>No.401</t>
    <phoneticPr fontId="3"/>
  </si>
  <si>
    <t>力石陽子440円</t>
    <rPh sb="0" eb="2">
      <t>チカライシ</t>
    </rPh>
    <rPh sb="2" eb="4">
      <t>ヨウコ</t>
    </rPh>
    <rPh sb="7" eb="8">
      <t>エン</t>
    </rPh>
    <phoneticPr fontId="3"/>
  </si>
  <si>
    <t>小暮カオル1280円</t>
    <rPh sb="0" eb="2">
      <t>コグレ</t>
    </rPh>
    <rPh sb="9" eb="10">
      <t>エン</t>
    </rPh>
    <phoneticPr fontId="3"/>
  </si>
  <si>
    <t>第1182号</t>
    <rPh sb="0" eb="1">
      <t>ダイ</t>
    </rPh>
    <rPh sb="5" eb="6">
      <t>ゴウ</t>
    </rPh>
    <phoneticPr fontId="3"/>
  </si>
  <si>
    <t>レターパック実績報告書送付：</t>
    <rPh sb="6" eb="8">
      <t>ジッセキ</t>
    </rPh>
    <rPh sb="8" eb="11">
      <t>ホウコクショ</t>
    </rPh>
    <rPh sb="11" eb="13">
      <t>ソウフ</t>
    </rPh>
    <phoneticPr fontId="3"/>
  </si>
  <si>
    <t>公租公課</t>
    <rPh sb="0" eb="2">
      <t>コウソ</t>
    </rPh>
    <rPh sb="2" eb="3">
      <t>コウ</t>
    </rPh>
    <rPh sb="3" eb="4">
      <t>カ</t>
    </rPh>
    <phoneticPr fontId="3"/>
  </si>
  <si>
    <t>公租公課</t>
    <rPh sb="0" eb="2">
      <t>コウソ</t>
    </rPh>
    <rPh sb="2" eb="4">
      <t>コウカ</t>
    </rPh>
    <phoneticPr fontId="3"/>
  </si>
  <si>
    <t>曽篠恭裕</t>
    <rPh sb="0" eb="2">
      <t>ソシノ</t>
    </rPh>
    <rPh sb="2" eb="3">
      <t>トモ</t>
    </rPh>
    <rPh sb="3" eb="4">
      <t>ヒロ</t>
    </rPh>
    <phoneticPr fontId="3"/>
  </si>
  <si>
    <t>名刺　（富田博樹）</t>
    <rPh sb="0" eb="2">
      <t>メイシ</t>
    </rPh>
    <rPh sb="4" eb="6">
      <t>トミタ</t>
    </rPh>
    <rPh sb="6" eb="8">
      <t>ヒロキ</t>
    </rPh>
    <phoneticPr fontId="3"/>
  </si>
  <si>
    <t>事務費に対する割合</t>
    <rPh sb="0" eb="3">
      <t>ジムヒ</t>
    </rPh>
    <rPh sb="4" eb="5">
      <t>タイ</t>
    </rPh>
    <rPh sb="7" eb="9">
      <t>ワリアイ</t>
    </rPh>
    <phoneticPr fontId="3"/>
  </si>
  <si>
    <t>植田信策No.456</t>
    <rPh sb="0" eb="2">
      <t>ウエダ</t>
    </rPh>
    <rPh sb="2" eb="4">
      <t>シンサク</t>
    </rPh>
    <phoneticPr fontId="3"/>
  </si>
  <si>
    <t>曽篠恭裕No.457</t>
    <rPh sb="0" eb="1">
      <t>ソ</t>
    </rPh>
    <rPh sb="1" eb="2">
      <t>シノ</t>
    </rPh>
    <rPh sb="2" eb="3">
      <t>ヤスシ</t>
    </rPh>
    <rPh sb="3" eb="4">
      <t>ヒロシ</t>
    </rPh>
    <phoneticPr fontId="3"/>
  </si>
  <si>
    <t>曽篠恭裕No.458</t>
    <rPh sb="0" eb="1">
      <t>ソ</t>
    </rPh>
    <rPh sb="1" eb="2">
      <t>シノ</t>
    </rPh>
    <rPh sb="2" eb="3">
      <t>ヤスシ</t>
    </rPh>
    <rPh sb="3" eb="4">
      <t>ヒロシ</t>
    </rPh>
    <phoneticPr fontId="3"/>
  </si>
  <si>
    <t>小林　道生</t>
    <rPh sb="0" eb="2">
      <t>コバヤシ</t>
    </rPh>
    <rPh sb="3" eb="4">
      <t>ミチ</t>
    </rPh>
    <rPh sb="4" eb="5">
      <t>セイ</t>
    </rPh>
    <phoneticPr fontId="3"/>
  </si>
  <si>
    <t>クルーズカート専用ボックス</t>
    <rPh sb="7" eb="9">
      <t>センヨウ</t>
    </rPh>
    <phoneticPr fontId="3"/>
  </si>
  <si>
    <t>パーテーション組み立て費</t>
    <rPh sb="7" eb="8">
      <t>ク</t>
    </rPh>
    <rPh sb="9" eb="10">
      <t>タ</t>
    </rPh>
    <rPh sb="11" eb="12">
      <t>ヒ</t>
    </rPh>
    <phoneticPr fontId="3"/>
  </si>
  <si>
    <t>テント送料（日本赤十字北海道看護大学あて）</t>
    <rPh sb="3" eb="5">
      <t>ソウリョウ</t>
    </rPh>
    <rPh sb="6" eb="11">
      <t>ニホンセキジュウジ</t>
    </rPh>
    <rPh sb="11" eb="14">
      <t>ホッカイドウ</t>
    </rPh>
    <rPh sb="14" eb="16">
      <t>カンゴ</t>
    </rPh>
    <rPh sb="16" eb="18">
      <t>ダイガク</t>
    </rPh>
    <phoneticPr fontId="3"/>
  </si>
  <si>
    <t>西谷印刷</t>
    <rPh sb="0" eb="2">
      <t>ニシヤ</t>
    </rPh>
    <rPh sb="2" eb="4">
      <t>インサツ</t>
    </rPh>
    <phoneticPr fontId="3"/>
  </si>
  <si>
    <t>名刺（津田直人）</t>
    <rPh sb="0" eb="2">
      <t>メイシ</t>
    </rPh>
    <rPh sb="3" eb="5">
      <t>ツダ</t>
    </rPh>
    <rPh sb="5" eb="7">
      <t>ナオト</t>
    </rPh>
    <phoneticPr fontId="3"/>
  </si>
  <si>
    <t>11/8-9日赤医学会総会宿泊代</t>
    <rPh sb="6" eb="13">
      <t>ニッセキイガクカイソウカイ</t>
    </rPh>
    <rPh sb="13" eb="16">
      <t>シュクハクダイ</t>
    </rPh>
    <phoneticPr fontId="3"/>
  </si>
  <si>
    <t>No.259</t>
    <phoneticPr fontId="3"/>
  </si>
  <si>
    <t>No.232</t>
    <phoneticPr fontId="3"/>
  </si>
  <si>
    <t>No.231</t>
    <phoneticPr fontId="3"/>
  </si>
  <si>
    <t>No.233</t>
    <phoneticPr fontId="3"/>
  </si>
  <si>
    <t>No.271</t>
    <phoneticPr fontId="3"/>
  </si>
  <si>
    <t>小林　道生</t>
    <rPh sb="0" eb="2">
      <t>コバヤシ</t>
    </rPh>
    <rPh sb="3" eb="4">
      <t>ミチ</t>
    </rPh>
    <rPh sb="4" eb="5">
      <t>ナマ</t>
    </rPh>
    <phoneticPr fontId="3"/>
  </si>
  <si>
    <t>日赤医学会参加費</t>
    <rPh sb="0" eb="2">
      <t>ニッセキ</t>
    </rPh>
    <rPh sb="2" eb="5">
      <t>イガクカイ</t>
    </rPh>
    <phoneticPr fontId="3"/>
  </si>
  <si>
    <t>No.455</t>
    <phoneticPr fontId="3"/>
  </si>
  <si>
    <t>No.450</t>
    <phoneticPr fontId="3"/>
  </si>
  <si>
    <t>No.366</t>
    <phoneticPr fontId="3"/>
  </si>
  <si>
    <t>No.397</t>
    <phoneticPr fontId="3"/>
  </si>
  <si>
    <t>No.425</t>
    <phoneticPr fontId="3"/>
  </si>
  <si>
    <t>No.391</t>
    <phoneticPr fontId="3"/>
  </si>
  <si>
    <t>No.399</t>
    <phoneticPr fontId="3"/>
  </si>
  <si>
    <t>No.409</t>
    <phoneticPr fontId="3"/>
  </si>
  <si>
    <t>11/8-10日当　日本赤十字社医学会</t>
    <phoneticPr fontId="3"/>
  </si>
  <si>
    <t>日赤医学会総会打ち合わせ　飲料代</t>
    <rPh sb="0" eb="5">
      <t>ニッセキイガクカイ</t>
    </rPh>
    <rPh sb="5" eb="7">
      <t>ソウカイ</t>
    </rPh>
    <rPh sb="7" eb="8">
      <t>ウ</t>
    </rPh>
    <rPh sb="9" eb="10">
      <t>ア</t>
    </rPh>
    <rPh sb="13" eb="16">
      <t>インリョウダイ</t>
    </rPh>
    <phoneticPr fontId="3"/>
  </si>
  <si>
    <t>インターネット回線維持費（6月～12月分）</t>
    <rPh sb="7" eb="9">
      <t>カイセン</t>
    </rPh>
    <rPh sb="9" eb="12">
      <t>イジヒ</t>
    </rPh>
    <rPh sb="14" eb="15">
      <t>ガツ</t>
    </rPh>
    <rPh sb="18" eb="19">
      <t>ガツ</t>
    </rPh>
    <rPh sb="19" eb="20">
      <t>ブン</t>
    </rPh>
    <phoneticPr fontId="3"/>
  </si>
  <si>
    <t>インターネット回線維持費（1月～2月分）　</t>
    <rPh sb="7" eb="9">
      <t>カイセン</t>
    </rPh>
    <rPh sb="9" eb="12">
      <t>イジヒ</t>
    </rPh>
    <rPh sb="14" eb="15">
      <t>ガツ</t>
    </rPh>
    <rPh sb="17" eb="18">
      <t>ガツ</t>
    </rPh>
    <rPh sb="18" eb="19">
      <t>ブン</t>
    </rPh>
    <phoneticPr fontId="3"/>
  </si>
  <si>
    <t>インターネット回線維持費（3月分）　</t>
    <rPh sb="7" eb="9">
      <t>カイセン</t>
    </rPh>
    <rPh sb="9" eb="12">
      <t>イジヒ</t>
    </rPh>
    <rPh sb="14" eb="15">
      <t>ガツ</t>
    </rPh>
    <rPh sb="15" eb="16">
      <t>ブン</t>
    </rPh>
    <phoneticPr fontId="3"/>
  </si>
  <si>
    <t>パンフ印刷用A4厚口用紙</t>
    <rPh sb="3" eb="5">
      <t>インサツ</t>
    </rPh>
    <rPh sb="5" eb="6">
      <t>ヨウ</t>
    </rPh>
    <rPh sb="8" eb="10">
      <t>アツクチ</t>
    </rPh>
    <rPh sb="10" eb="12">
      <t>ヨウシ</t>
    </rPh>
    <phoneticPr fontId="3"/>
  </si>
  <si>
    <t>No.408</t>
    <phoneticPr fontId="3"/>
  </si>
  <si>
    <t>第1139号</t>
    <rPh sb="0" eb="1">
      <t>ダイ</t>
    </rPh>
    <rPh sb="5" eb="6">
      <t>ゴウ</t>
    </rPh>
    <phoneticPr fontId="3"/>
  </si>
  <si>
    <t>展示品配送料（京都→大阪）</t>
    <rPh sb="0" eb="2">
      <t>テンジ</t>
    </rPh>
    <rPh sb="2" eb="3">
      <t>ヒン</t>
    </rPh>
    <rPh sb="3" eb="5">
      <t>ハイソウ</t>
    </rPh>
    <rPh sb="5" eb="6">
      <t>リョウ</t>
    </rPh>
    <rPh sb="7" eb="9">
      <t>キョウト</t>
    </rPh>
    <rPh sb="10" eb="12">
      <t>オオサカ</t>
    </rPh>
    <phoneticPr fontId="3"/>
  </si>
  <si>
    <t>展示品配送料（東京⇔京都）往復</t>
    <rPh sb="0" eb="2">
      <t>テンジ</t>
    </rPh>
    <rPh sb="2" eb="3">
      <t>ヒン</t>
    </rPh>
    <rPh sb="3" eb="5">
      <t>ハイソウ</t>
    </rPh>
    <rPh sb="5" eb="6">
      <t>リョウ</t>
    </rPh>
    <rPh sb="7" eb="9">
      <t>トウキョウ</t>
    </rPh>
    <rPh sb="10" eb="12">
      <t>キョウト</t>
    </rPh>
    <rPh sb="13" eb="15">
      <t>オウフク</t>
    </rPh>
    <phoneticPr fontId="3"/>
  </si>
  <si>
    <t>No.458</t>
    <phoneticPr fontId="3"/>
  </si>
  <si>
    <t>教育用機器備品</t>
    <rPh sb="0" eb="2">
      <t>キョウイク</t>
    </rPh>
    <rPh sb="2" eb="3">
      <t>ヨウ</t>
    </rPh>
    <rPh sb="3" eb="5">
      <t>キキ</t>
    </rPh>
    <rPh sb="5" eb="7">
      <t>ビヒン</t>
    </rPh>
    <phoneticPr fontId="3"/>
  </si>
  <si>
    <t>応接室Wi-Fi設定作業費</t>
    <rPh sb="0" eb="3">
      <t>オウセツシツ</t>
    </rPh>
    <rPh sb="8" eb="10">
      <t>セッテイ</t>
    </rPh>
    <rPh sb="10" eb="12">
      <t>サギョウ</t>
    </rPh>
    <rPh sb="12" eb="13">
      <t>ヒ</t>
    </rPh>
    <phoneticPr fontId="3"/>
  </si>
  <si>
    <t>応接室Wi-Fi</t>
    <rPh sb="0" eb="3">
      <t>オウセツシツ</t>
    </rPh>
    <phoneticPr fontId="3"/>
  </si>
  <si>
    <t>報酬手数料</t>
    <rPh sb="0" eb="5">
      <t>ホウシュウテスウリョウ</t>
    </rPh>
    <phoneticPr fontId="3"/>
  </si>
  <si>
    <t>生協</t>
    <rPh sb="0" eb="2">
      <t>セイキョウ</t>
    </rPh>
    <phoneticPr fontId="3"/>
  </si>
  <si>
    <t>ホームページ機能追加委託費</t>
    <rPh sb="6" eb="10">
      <t>キノウツイカ</t>
    </rPh>
    <rPh sb="10" eb="13">
      <t>イタクヒ</t>
    </rPh>
    <phoneticPr fontId="3"/>
  </si>
  <si>
    <t>研究用アンケート実施・集計支援業務</t>
    <rPh sb="0" eb="3">
      <t>ケンキュウヨウ</t>
    </rPh>
    <rPh sb="8" eb="10">
      <t>ジッシ</t>
    </rPh>
    <rPh sb="11" eb="13">
      <t>シュウケイ</t>
    </rPh>
    <rPh sb="13" eb="17">
      <t>シエンギョウム</t>
    </rPh>
    <phoneticPr fontId="3"/>
  </si>
  <si>
    <t>日本ミクニヤ</t>
    <rPh sb="0" eb="2">
      <t>ニホン</t>
    </rPh>
    <phoneticPr fontId="3"/>
  </si>
  <si>
    <t>報酬手数料</t>
    <rPh sb="0" eb="2">
      <t>ホウシュウ</t>
    </rPh>
    <rPh sb="2" eb="5">
      <t>テスウリョウ</t>
    </rPh>
    <phoneticPr fontId="3"/>
  </si>
  <si>
    <t>大型蓄電池（SDインバータ）改良</t>
    <rPh sb="0" eb="2">
      <t>オオガタ</t>
    </rPh>
    <rPh sb="2" eb="5">
      <t>チクデンチ</t>
    </rPh>
    <rPh sb="14" eb="16">
      <t>カイリョウ</t>
    </rPh>
    <phoneticPr fontId="3"/>
  </si>
  <si>
    <t>No.159</t>
    <phoneticPr fontId="3"/>
  </si>
  <si>
    <t>No.373</t>
    <phoneticPr fontId="3"/>
  </si>
  <si>
    <t>内木美恵№373</t>
    <rPh sb="0" eb="2">
      <t>ナイキ</t>
    </rPh>
    <rPh sb="2" eb="4">
      <t>ミエ</t>
    </rPh>
    <phoneticPr fontId="3"/>
  </si>
  <si>
    <t>地域防災リーフレット作成</t>
    <rPh sb="0" eb="4">
      <t>チイキボウサイ</t>
    </rPh>
    <rPh sb="10" eb="12">
      <t>サクセイ</t>
    </rPh>
    <phoneticPr fontId="3"/>
  </si>
  <si>
    <t>第1120号</t>
    <rPh sb="0" eb="1">
      <t>ダイ</t>
    </rPh>
    <rPh sb="5" eb="6">
      <t>ゴウ</t>
    </rPh>
    <phoneticPr fontId="3"/>
  </si>
  <si>
    <t>No.130</t>
    <phoneticPr fontId="3"/>
  </si>
  <si>
    <t>No.131</t>
    <phoneticPr fontId="3"/>
  </si>
  <si>
    <t>No.152</t>
    <phoneticPr fontId="3"/>
  </si>
  <si>
    <t>No.209</t>
    <phoneticPr fontId="3"/>
  </si>
  <si>
    <t>11/7旅費交通費　名古屋⇔品川　</t>
    <rPh sb="4" eb="9">
      <t>リョヒコウツウヒ</t>
    </rPh>
    <rPh sb="10" eb="13">
      <t>ナゴヤ</t>
    </rPh>
    <rPh sb="14" eb="16">
      <t>シナガワ</t>
    </rPh>
    <phoneticPr fontId="3"/>
  </si>
  <si>
    <t>11/26-28　旅費交通費　白子→東京　東京→伊勢市　</t>
    <rPh sb="9" eb="14">
      <t>リョヒコウツウヒ</t>
    </rPh>
    <rPh sb="15" eb="17">
      <t>シラコ</t>
    </rPh>
    <rPh sb="18" eb="20">
      <t>トウキョウ</t>
    </rPh>
    <rPh sb="21" eb="23">
      <t>トウキョウ</t>
    </rPh>
    <rPh sb="24" eb="27">
      <t>イセシ</t>
    </rPh>
    <phoneticPr fontId="3"/>
  </si>
  <si>
    <t>11/26-28　旅費交通費　上諏訪⇔広尾　</t>
    <rPh sb="9" eb="14">
      <t>リョヒコウツウヒ</t>
    </rPh>
    <rPh sb="15" eb="18">
      <t>カミスワ</t>
    </rPh>
    <rPh sb="19" eb="21">
      <t>ヒロオ</t>
    </rPh>
    <phoneticPr fontId="3"/>
  </si>
  <si>
    <t>図書費</t>
    <rPh sb="0" eb="3">
      <t>トショヒ</t>
    </rPh>
    <phoneticPr fontId="3"/>
  </si>
  <si>
    <t>印刷製本費</t>
    <rPh sb="0" eb="2">
      <t>インサツ</t>
    </rPh>
    <rPh sb="2" eb="4">
      <t>セイホン</t>
    </rPh>
    <rPh sb="4" eb="5">
      <t>ヒ</t>
    </rPh>
    <phoneticPr fontId="3"/>
  </si>
  <si>
    <t>消耗品費</t>
    <rPh sb="0" eb="4">
      <t>ショウモウヒンヒ</t>
    </rPh>
    <phoneticPr fontId="3"/>
  </si>
  <si>
    <t>No.400</t>
    <phoneticPr fontId="3"/>
  </si>
  <si>
    <t>No.364</t>
    <phoneticPr fontId="3"/>
  </si>
  <si>
    <t>No.392</t>
    <phoneticPr fontId="3"/>
  </si>
  <si>
    <t>No.398</t>
    <phoneticPr fontId="3"/>
  </si>
  <si>
    <t>No.337</t>
    <phoneticPr fontId="3"/>
  </si>
  <si>
    <t>No.323</t>
    <phoneticPr fontId="3"/>
  </si>
  <si>
    <t>No.318</t>
    <phoneticPr fontId="3"/>
  </si>
  <si>
    <t>Canｖa</t>
  </si>
  <si>
    <t>CroudWorks</t>
  </si>
  <si>
    <t>生協</t>
    <rPh sb="0" eb="2">
      <t>セイキョウ</t>
    </rPh>
    <phoneticPr fontId="3"/>
  </si>
  <si>
    <t>2/22-2/24　旅費交通費　名古屋⇔京都　</t>
    <rPh sb="10" eb="15">
      <t>リョヒコウツウヒ</t>
    </rPh>
    <rPh sb="16" eb="19">
      <t>ナゴヤ</t>
    </rPh>
    <rPh sb="20" eb="22">
      <t>キョウト</t>
    </rPh>
    <phoneticPr fontId="3"/>
  </si>
  <si>
    <t>1/17旅費交通費　名古屋⇔品川　</t>
    <rPh sb="4" eb="9">
      <t>リョヒコウツウヒ</t>
    </rPh>
    <rPh sb="10" eb="13">
      <t>ナゴヤ</t>
    </rPh>
    <rPh sb="14" eb="16">
      <t>シナガワ</t>
    </rPh>
    <phoneticPr fontId="3"/>
  </si>
  <si>
    <t>10/12-13旅費交通費 鶴橋⇔両国　JVOAD</t>
    <rPh sb="8" eb="10">
      <t>リョヒ</t>
    </rPh>
    <rPh sb="10" eb="13">
      <t>コウツウヒ</t>
    </rPh>
    <rPh sb="14" eb="16">
      <t>ツルハシ</t>
    </rPh>
    <rPh sb="17" eb="19">
      <t>リョウゴク</t>
    </rPh>
    <phoneticPr fontId="3"/>
  </si>
  <si>
    <t>10/12-13旅費交通費 大門⇔両国　JVOAD</t>
    <rPh sb="8" eb="10">
      <t>リョヒ</t>
    </rPh>
    <rPh sb="10" eb="13">
      <t>コウツウヒ</t>
    </rPh>
    <rPh sb="14" eb="16">
      <t>ダイモン</t>
    </rPh>
    <rPh sb="17" eb="19">
      <t>リョウコク</t>
    </rPh>
    <phoneticPr fontId="3"/>
  </si>
  <si>
    <t>10/12-13旅費交通費 岡山⇔両国　JVOAD</t>
    <rPh sb="8" eb="10">
      <t>リョヒ</t>
    </rPh>
    <rPh sb="10" eb="13">
      <t>コウツウヒ</t>
    </rPh>
    <rPh sb="14" eb="16">
      <t>オカヤマ</t>
    </rPh>
    <rPh sb="17" eb="19">
      <t>リョウコク</t>
    </rPh>
    <phoneticPr fontId="3"/>
  </si>
  <si>
    <t>No.352</t>
    <phoneticPr fontId="3"/>
  </si>
  <si>
    <t>No.353</t>
    <phoneticPr fontId="3"/>
  </si>
  <si>
    <t>No.354</t>
    <phoneticPr fontId="3"/>
  </si>
  <si>
    <t>No.204</t>
    <phoneticPr fontId="3"/>
  </si>
  <si>
    <t>No.203</t>
    <phoneticPr fontId="3"/>
  </si>
  <si>
    <t>No.205</t>
    <phoneticPr fontId="3"/>
  </si>
  <si>
    <t>No.448</t>
    <phoneticPr fontId="3"/>
  </si>
  <si>
    <t>No.430</t>
    <phoneticPr fontId="3"/>
  </si>
  <si>
    <t>No.369</t>
    <phoneticPr fontId="3"/>
  </si>
  <si>
    <t>No.431</t>
    <phoneticPr fontId="3"/>
  </si>
  <si>
    <t>No.457</t>
    <phoneticPr fontId="3"/>
  </si>
  <si>
    <t>No.437</t>
    <phoneticPr fontId="3"/>
  </si>
  <si>
    <t>No.456</t>
    <phoneticPr fontId="3"/>
  </si>
  <si>
    <t>No.435</t>
    <phoneticPr fontId="3"/>
  </si>
  <si>
    <t>No.363</t>
    <phoneticPr fontId="3"/>
  </si>
  <si>
    <t>No.432</t>
    <phoneticPr fontId="3"/>
  </si>
  <si>
    <t>No.362</t>
    <phoneticPr fontId="3"/>
  </si>
  <si>
    <t>No.300</t>
    <phoneticPr fontId="3"/>
  </si>
  <si>
    <t>No.288</t>
    <phoneticPr fontId="3"/>
  </si>
  <si>
    <t>No.287</t>
    <phoneticPr fontId="3"/>
  </si>
  <si>
    <t>No.341</t>
    <phoneticPr fontId="3"/>
  </si>
  <si>
    <t>No.305</t>
    <phoneticPr fontId="3"/>
  </si>
  <si>
    <t>No.214</t>
    <phoneticPr fontId="3"/>
  </si>
  <si>
    <t>No.263</t>
    <phoneticPr fontId="3"/>
  </si>
  <si>
    <t>No.227</t>
    <phoneticPr fontId="3"/>
  </si>
  <si>
    <t>No.226</t>
    <phoneticPr fontId="3"/>
  </si>
  <si>
    <t>No.235</t>
    <phoneticPr fontId="3"/>
  </si>
  <si>
    <t>No.92</t>
    <phoneticPr fontId="3"/>
  </si>
  <si>
    <t>No.33</t>
    <phoneticPr fontId="3"/>
  </si>
  <si>
    <t>No.55</t>
    <phoneticPr fontId="3"/>
  </si>
  <si>
    <t>No.</t>
    <phoneticPr fontId="3"/>
  </si>
  <si>
    <t>秘密保持契約書法務確認（帝人株式会社）</t>
    <rPh sb="0" eb="2">
      <t>ヒミツ</t>
    </rPh>
    <rPh sb="2" eb="4">
      <t>ホジ</t>
    </rPh>
    <rPh sb="4" eb="6">
      <t>ケイヤク</t>
    </rPh>
    <rPh sb="6" eb="7">
      <t>ショ</t>
    </rPh>
    <rPh sb="7" eb="9">
      <t>ホウム</t>
    </rPh>
    <rPh sb="9" eb="11">
      <t>カクニン</t>
    </rPh>
    <rPh sb="12" eb="14">
      <t>テイジン</t>
    </rPh>
    <rPh sb="14" eb="18">
      <t>カブシキカイシャ</t>
    </rPh>
    <phoneticPr fontId="3"/>
  </si>
  <si>
    <t>協定書法務確認（株式会社ワークマン）</t>
    <rPh sb="0" eb="3">
      <t>キョウテイショ</t>
    </rPh>
    <rPh sb="3" eb="5">
      <t>ホウム</t>
    </rPh>
    <rPh sb="5" eb="7">
      <t>カクニン</t>
    </rPh>
    <rPh sb="8" eb="12">
      <t>カブシキカイシャ</t>
    </rPh>
    <phoneticPr fontId="3"/>
  </si>
  <si>
    <t>旅費交通費8/30　小淵沢⇔新宿
ワークマン秋冬物発表会</t>
    <rPh sb="0" eb="2">
      <t>リョヒ</t>
    </rPh>
    <rPh sb="2" eb="5">
      <t>コウツウヒ</t>
    </rPh>
    <rPh sb="10" eb="13">
      <t>コブチザワ</t>
    </rPh>
    <rPh sb="14" eb="16">
      <t>シンジュク</t>
    </rPh>
    <rPh sb="22" eb="25">
      <t>アキフユモノ</t>
    </rPh>
    <rPh sb="25" eb="28">
      <t>ハッピョウカイ</t>
    </rPh>
    <phoneticPr fontId="3"/>
  </si>
  <si>
    <t>12/13 旅費交通費　熊本→羽田（片道）</t>
    <rPh sb="6" eb="11">
      <t>リョヒコウツウヒ</t>
    </rPh>
    <rPh sb="12" eb="14">
      <t>クマモト</t>
    </rPh>
    <rPh sb="15" eb="17">
      <t>ハネダ</t>
    </rPh>
    <rPh sb="18" eb="20">
      <t>カタミチ</t>
    </rPh>
    <phoneticPr fontId="3"/>
  </si>
  <si>
    <t>株式会社ワークマン</t>
    <rPh sb="0" eb="4">
      <t>カブシキカイシャ</t>
    </rPh>
    <phoneticPr fontId="3"/>
  </si>
  <si>
    <t>2/22-2/23旅費交通費　東京⇔東山</t>
    <rPh sb="15" eb="17">
      <t>トウキョウ</t>
    </rPh>
    <rPh sb="18" eb="20">
      <t>ヒガシヤマ</t>
    </rPh>
    <phoneticPr fontId="3"/>
  </si>
  <si>
    <t>2/22-2/23旅費交通費　石巻⇔東山</t>
    <rPh sb="15" eb="17">
      <t>イシノマキ</t>
    </rPh>
    <rPh sb="18" eb="20">
      <t>ヒガシヤマ</t>
    </rPh>
    <phoneticPr fontId="3"/>
  </si>
  <si>
    <t>関内→有楽町</t>
    <rPh sb="0" eb="2">
      <t>カンナイ</t>
    </rPh>
    <rPh sb="3" eb="6">
      <t>ユウラクチョウ</t>
    </rPh>
    <phoneticPr fontId="3"/>
  </si>
  <si>
    <t>法務確認（矢崎化工）</t>
    <rPh sb="0" eb="4">
      <t>ホウムカクニン</t>
    </rPh>
    <rPh sb="5" eb="9">
      <t>ヤザキカコウ</t>
    </rPh>
    <phoneticPr fontId="3"/>
  </si>
  <si>
    <t>消耗品費</t>
    <rPh sb="0" eb="3">
      <t>ショウモウヒン</t>
    </rPh>
    <rPh sb="3" eb="4">
      <t>ヒ</t>
    </rPh>
    <phoneticPr fontId="3"/>
  </si>
  <si>
    <t xml:space="preserve">日本災害医療薬剤師学会企業展示　 </t>
    <rPh sb="0" eb="2">
      <t>ニホン</t>
    </rPh>
    <rPh sb="2" eb="4">
      <t>サイガイ</t>
    </rPh>
    <rPh sb="4" eb="6">
      <t>イリョウ</t>
    </rPh>
    <rPh sb="6" eb="9">
      <t>ヤクザイシ</t>
    </rPh>
    <rPh sb="9" eb="11">
      <t>ガッカイ</t>
    </rPh>
    <rPh sb="11" eb="15">
      <t>キギョウテンジ</t>
    </rPh>
    <phoneticPr fontId="3"/>
  </si>
  <si>
    <t>報酬手数料</t>
    <rPh sb="0" eb="5">
      <t>ホウシュウテスウリョウ</t>
    </rPh>
    <phoneticPr fontId="3"/>
  </si>
  <si>
    <t xml:space="preserve">3/17-18旅費交通費　北見→東京（ワークマン）→熊本　 </t>
    <rPh sb="7" eb="9">
      <t>リョヒ</t>
    </rPh>
    <rPh sb="9" eb="12">
      <t>コウツウヒ</t>
    </rPh>
    <rPh sb="13" eb="15">
      <t>キタミ</t>
    </rPh>
    <rPh sb="16" eb="18">
      <t>トウキョウ</t>
    </rPh>
    <rPh sb="26" eb="28">
      <t>クマモト</t>
    </rPh>
    <phoneticPr fontId="3"/>
  </si>
  <si>
    <t>11/9日赤医学会シンポジウム講師</t>
    <rPh sb="4" eb="9">
      <t>ニッセキイガクカイ</t>
    </rPh>
    <rPh sb="15" eb="17">
      <t>コウシ</t>
    </rPh>
    <phoneticPr fontId="3"/>
  </si>
  <si>
    <t>10/7　赤十字国際シンポジウム　シンポジスト
神谷町⇔広尾</t>
    <rPh sb="5" eb="10">
      <t>セキジュウジコクサイ</t>
    </rPh>
    <rPh sb="24" eb="27">
      <t>カミヤマチ</t>
    </rPh>
    <rPh sb="28" eb="30">
      <t>ヒロオ</t>
    </rPh>
    <phoneticPr fontId="3"/>
  </si>
  <si>
    <t>10/7　赤十字国際シンポジウム　シンポジスト
石巻⇔広尾</t>
    <rPh sb="5" eb="10">
      <t>セキジュウジコクサイ</t>
    </rPh>
    <rPh sb="24" eb="26">
      <t>イシノマキ</t>
    </rPh>
    <rPh sb="27" eb="29">
      <t>ヒロオ</t>
    </rPh>
    <phoneticPr fontId="3"/>
  </si>
  <si>
    <t>名刺(井村真澄）</t>
    <rPh sb="0" eb="2">
      <t>メイシ</t>
    </rPh>
    <rPh sb="3" eb="5">
      <t>イムラ</t>
    </rPh>
    <rPh sb="5" eb="7">
      <t>マスミ</t>
    </rPh>
    <phoneticPr fontId="3"/>
  </si>
  <si>
    <t>名刺レイアウト作成（井村真澄）</t>
    <rPh sb="0" eb="2">
      <t>メイシ</t>
    </rPh>
    <rPh sb="7" eb="9">
      <t>サクセイ</t>
    </rPh>
    <rPh sb="10" eb="12">
      <t>イムラ</t>
    </rPh>
    <rPh sb="12" eb="14">
      <t>マスミ</t>
    </rPh>
    <phoneticPr fontId="3"/>
  </si>
  <si>
    <t>名刺（富田博樹）　</t>
    <rPh sb="0" eb="2">
      <t>メイシ</t>
    </rPh>
    <rPh sb="3" eb="5">
      <t>トミタ</t>
    </rPh>
    <rPh sb="5" eb="7">
      <t>ヒロキ</t>
    </rPh>
    <phoneticPr fontId="3"/>
  </si>
  <si>
    <t>200枚</t>
    <rPh sb="3" eb="4">
      <t>マイ</t>
    </rPh>
    <phoneticPr fontId="3"/>
  </si>
  <si>
    <t>学会参加費　日本赤十字社医学会</t>
    <rPh sb="0" eb="2">
      <t>ガッカイ</t>
    </rPh>
    <rPh sb="2" eb="5">
      <t>サンカヒ</t>
    </rPh>
    <rPh sb="6" eb="8">
      <t>ニホン</t>
    </rPh>
    <rPh sb="8" eb="11">
      <t>セキジュウジ</t>
    </rPh>
    <rPh sb="11" eb="12">
      <t>シャ</t>
    </rPh>
    <rPh sb="12" eb="15">
      <t>イガクカイ</t>
    </rPh>
    <phoneticPr fontId="3"/>
  </si>
  <si>
    <t>学会参加費　日本災害医学会</t>
    <rPh sb="6" eb="10">
      <t>ニホンサイガイ</t>
    </rPh>
    <rPh sb="10" eb="13">
      <t>イガクカイ</t>
    </rPh>
    <phoneticPr fontId="3"/>
  </si>
  <si>
    <t>2/22-2/24旅費交通費　広尾⇔東山</t>
    <rPh sb="15" eb="17">
      <t>ヒロオ</t>
    </rPh>
    <rPh sb="18" eb="19">
      <t>ヒガシ</t>
    </rPh>
    <rPh sb="19" eb="20">
      <t>ヤマ</t>
    </rPh>
    <phoneticPr fontId="3"/>
  </si>
  <si>
    <t>2/22-24旅費交通費　ﾀｸｼｰ利用料</t>
    <phoneticPr fontId="3"/>
  </si>
  <si>
    <t>富田博樹（JTB）</t>
    <rPh sb="0" eb="2">
      <t>トミタ</t>
    </rPh>
    <rPh sb="2" eb="4">
      <t>ヒロキ</t>
    </rPh>
    <phoneticPr fontId="3"/>
  </si>
  <si>
    <t>2/21-2/23日本災害医学会　宿泊代</t>
    <phoneticPr fontId="3"/>
  </si>
  <si>
    <t>内木美恵</t>
    <rPh sb="0" eb="2">
      <t>ナイキ</t>
    </rPh>
    <rPh sb="2" eb="4">
      <t>ミエ</t>
    </rPh>
    <phoneticPr fontId="3"/>
  </si>
  <si>
    <t>学会参加費　日本災害医学会総会学術集会</t>
    <rPh sb="0" eb="2">
      <t>ガッカイ</t>
    </rPh>
    <rPh sb="2" eb="4">
      <t>サンカ</t>
    </rPh>
    <rPh sb="4" eb="5">
      <t>ヒ</t>
    </rPh>
    <rPh sb="6" eb="10">
      <t>ニホンサイガイ</t>
    </rPh>
    <rPh sb="10" eb="13">
      <t>イガクカイ</t>
    </rPh>
    <rPh sb="13" eb="15">
      <t>ソウカイ</t>
    </rPh>
    <rPh sb="15" eb="17">
      <t>ガクジュツ</t>
    </rPh>
    <rPh sb="17" eb="19">
      <t>シュウカイ</t>
    </rPh>
    <phoneticPr fontId="3"/>
  </si>
  <si>
    <t>学会参加費　日本災害医学会</t>
    <rPh sb="0" eb="2">
      <t>ガッカイ</t>
    </rPh>
    <rPh sb="2" eb="4">
      <t>サンカ</t>
    </rPh>
    <rPh sb="4" eb="5">
      <t>ヒ</t>
    </rPh>
    <rPh sb="6" eb="8">
      <t>ニホン</t>
    </rPh>
    <rPh sb="8" eb="10">
      <t>サイガイ</t>
    </rPh>
    <rPh sb="10" eb="13">
      <t>イガクカイ</t>
    </rPh>
    <phoneticPr fontId="3"/>
  </si>
  <si>
    <t>第1143号</t>
    <rPh sb="0" eb="1">
      <t>ダイ</t>
    </rPh>
    <rPh sb="5" eb="6">
      <t>ゴウ</t>
    </rPh>
    <phoneticPr fontId="3"/>
  </si>
  <si>
    <t>第1149号</t>
    <rPh sb="0" eb="1">
      <t>ダイ</t>
    </rPh>
    <rPh sb="5" eb="6">
      <t>ゴウ</t>
    </rPh>
    <phoneticPr fontId="3"/>
  </si>
  <si>
    <t>第1229号</t>
    <rPh sb="0" eb="1">
      <t>ダイ</t>
    </rPh>
    <rPh sb="5" eb="6">
      <t>ゴウ</t>
    </rPh>
    <phoneticPr fontId="3"/>
  </si>
  <si>
    <t>賃借料</t>
    <rPh sb="0" eb="3">
      <t>チンシャクリョウ</t>
    </rPh>
    <phoneticPr fontId="3"/>
  </si>
  <si>
    <t>第号</t>
    <rPh sb="0" eb="1">
      <t>ダイ</t>
    </rPh>
    <rPh sb="1" eb="2">
      <t>ゴウ</t>
    </rPh>
    <phoneticPr fontId="3"/>
  </si>
  <si>
    <t>砂川　玄志郎（経理）</t>
    <rPh sb="0" eb="2">
      <t>スナカワ</t>
    </rPh>
    <rPh sb="3" eb="4">
      <t>ゲン</t>
    </rPh>
    <rPh sb="4" eb="5">
      <t>シ</t>
    </rPh>
    <rPh sb="5" eb="6">
      <t>ロウ</t>
    </rPh>
    <rPh sb="7" eb="9">
      <t>ケイリ</t>
    </rPh>
    <phoneticPr fontId="3"/>
  </si>
  <si>
    <t>渉外費</t>
    <rPh sb="0" eb="3">
      <t>ショウガイヒ</t>
    </rPh>
    <phoneticPr fontId="3"/>
  </si>
  <si>
    <t>報酬手数料</t>
    <rPh sb="0" eb="5">
      <t>ホウシュウテスウリョウ</t>
    </rPh>
    <phoneticPr fontId="3"/>
  </si>
  <si>
    <t>学会参加費　日本赤十字社医学会総会</t>
    <rPh sb="0" eb="2">
      <t>ガッカイ</t>
    </rPh>
    <rPh sb="2" eb="5">
      <t>サンカヒ</t>
    </rPh>
    <rPh sb="6" eb="8">
      <t>ニホン</t>
    </rPh>
    <rPh sb="8" eb="11">
      <t>セキジュウジ</t>
    </rPh>
    <rPh sb="11" eb="12">
      <t>シャ</t>
    </rPh>
    <rPh sb="12" eb="15">
      <t>イガクカイ</t>
    </rPh>
    <rPh sb="15" eb="17">
      <t>ソウカイ</t>
    </rPh>
    <phoneticPr fontId="3"/>
  </si>
  <si>
    <t>第　号</t>
    <rPh sb="0" eb="1">
      <t>ダイ</t>
    </rPh>
    <rPh sb="2" eb="3">
      <t>ゴウ</t>
    </rPh>
    <phoneticPr fontId="3"/>
  </si>
  <si>
    <t>Amazon</t>
    <phoneticPr fontId="3"/>
  </si>
  <si>
    <t>レバノンインタビューテープ起こし</t>
    <rPh sb="13" eb="14">
      <t>オ</t>
    </rPh>
    <phoneticPr fontId="3"/>
  </si>
  <si>
    <t xml:space="preserve">                                            </t>
    <phoneticPr fontId="3"/>
  </si>
  <si>
    <t>日本災害医学会企業展示</t>
    <rPh sb="0" eb="4">
      <t>ニホンサイガイ</t>
    </rPh>
    <rPh sb="4" eb="7">
      <t>イガクカイ</t>
    </rPh>
    <rPh sb="7" eb="9">
      <t>キギョウ</t>
    </rPh>
    <rPh sb="9" eb="11">
      <t>テンジ</t>
    </rPh>
    <phoneticPr fontId="3"/>
  </si>
  <si>
    <t>コピー用紙A3</t>
    <rPh sb="3" eb="5">
      <t>ヨウシ</t>
    </rPh>
    <phoneticPr fontId="3"/>
  </si>
  <si>
    <t>養生テープ</t>
    <rPh sb="0" eb="2">
      <t>ヨウジョウ</t>
    </rPh>
    <phoneticPr fontId="3"/>
  </si>
  <si>
    <t>セミナー講師用飲料他</t>
    <rPh sb="4" eb="6">
      <t>コウシ</t>
    </rPh>
    <rPh sb="6" eb="7">
      <t>ヨウ</t>
    </rPh>
    <rPh sb="7" eb="9">
      <t>インリョウ</t>
    </rPh>
    <rPh sb="9" eb="10">
      <t>ホカ</t>
    </rPh>
    <phoneticPr fontId="3"/>
  </si>
  <si>
    <t>セミナー講師用紙コップ</t>
    <rPh sb="4" eb="6">
      <t>コウシ</t>
    </rPh>
    <rPh sb="6" eb="7">
      <t>ヨウ</t>
    </rPh>
    <rPh sb="7" eb="8">
      <t>カミ</t>
    </rPh>
    <phoneticPr fontId="3"/>
  </si>
  <si>
    <r>
      <t>パンフ印刷用</t>
    </r>
    <r>
      <rPr>
        <sz val="11"/>
        <color rgb="FFFF0000"/>
        <rFont val="ＭＳ Ｐ明朝"/>
        <family val="1"/>
        <charset val="128"/>
      </rPr>
      <t>カラーペーパー</t>
    </r>
    <r>
      <rPr>
        <sz val="11"/>
        <rFont val="ＭＳ Ｐ明朝"/>
        <family val="1"/>
        <charset val="128"/>
      </rPr>
      <t>厚口用紙等</t>
    </r>
    <rPh sb="13" eb="15">
      <t>アツグチ</t>
    </rPh>
    <rPh sb="15" eb="17">
      <t>ヨウシ</t>
    </rPh>
    <rPh sb="17" eb="18">
      <t>トウ</t>
    </rPh>
    <phoneticPr fontId="3"/>
  </si>
  <si>
    <t>インデックス、ガバットファイル、コンテナ他</t>
    <rPh sb="20" eb="21">
      <t>ホカ</t>
    </rPh>
    <phoneticPr fontId="3"/>
  </si>
  <si>
    <r>
      <rPr>
        <sz val="11"/>
        <color rgb="FFFF0000"/>
        <rFont val="ＭＳ Ｐ明朝"/>
        <family val="1"/>
        <charset val="128"/>
      </rPr>
      <t>資料送付用クリアファイル</t>
    </r>
    <r>
      <rPr>
        <sz val="11"/>
        <color theme="1"/>
        <rFont val="ＭＳ Ｐ明朝"/>
        <family val="1"/>
        <charset val="128"/>
      </rPr>
      <t>（クリアホルダー、フィルム封筒）</t>
    </r>
    <rPh sb="25" eb="27">
      <t>フウトウ</t>
    </rPh>
    <phoneticPr fontId="3"/>
  </si>
  <si>
    <t>N0.322</t>
    <phoneticPr fontId="3"/>
  </si>
  <si>
    <r>
      <t>振込手数料330円　</t>
    </r>
    <r>
      <rPr>
        <sz val="11"/>
        <color rgb="FFFF0000"/>
        <rFont val="ＭＳ Ｐ明朝"/>
        <family val="1"/>
        <charset val="128"/>
      </rPr>
      <t>※大学負担</t>
    </r>
    <rPh sb="0" eb="2">
      <t>フリコミ</t>
    </rPh>
    <rPh sb="2" eb="5">
      <t>テスウリョウ</t>
    </rPh>
    <rPh sb="8" eb="9">
      <t>エン</t>
    </rPh>
    <rPh sb="11" eb="13">
      <t>ダイガク</t>
    </rPh>
    <rPh sb="13" eb="15">
      <t>フタン</t>
    </rPh>
    <phoneticPr fontId="3"/>
  </si>
  <si>
    <t>名刺(曽篠恭裕）</t>
    <rPh sb="0" eb="2">
      <t>メイシ</t>
    </rPh>
    <rPh sb="3" eb="5">
      <t>ソシノ</t>
    </rPh>
    <rPh sb="5" eb="6">
      <t>キョウ</t>
    </rPh>
    <rPh sb="6" eb="7">
      <t>ヒロ</t>
    </rPh>
    <phoneticPr fontId="3"/>
  </si>
  <si>
    <t>レターパックプラス</t>
    <phoneticPr fontId="3"/>
  </si>
  <si>
    <t>12・26</t>
    <phoneticPr fontId="3"/>
  </si>
  <si>
    <t>委嘱状、推薦状等郵送料</t>
    <rPh sb="0" eb="3">
      <t>イショクジョウ</t>
    </rPh>
    <rPh sb="4" eb="7">
      <t>スイセンジョウ</t>
    </rPh>
    <rPh sb="7" eb="8">
      <t>トウ</t>
    </rPh>
    <rPh sb="8" eb="11">
      <t>ユウソウリョウ</t>
    </rPh>
    <phoneticPr fontId="3"/>
  </si>
  <si>
    <t>委嘱状、学会礼状郵送料</t>
    <rPh sb="0" eb="3">
      <t>イショクジョウ</t>
    </rPh>
    <rPh sb="4" eb="6">
      <t>ガッカイ</t>
    </rPh>
    <rPh sb="6" eb="8">
      <t>レイジョウ</t>
    </rPh>
    <rPh sb="8" eb="11">
      <t>ユウソウリョウ</t>
    </rPh>
    <phoneticPr fontId="3"/>
  </si>
  <si>
    <r>
      <t>宅配便（PCバック、</t>
    </r>
    <r>
      <rPr>
        <sz val="11"/>
        <color rgb="FFFF0000"/>
        <rFont val="ＭＳ Ｐ明朝"/>
        <family val="1"/>
        <charset val="128"/>
      </rPr>
      <t>森光書籍申請物品</t>
    </r>
    <r>
      <rPr>
        <sz val="11"/>
        <rFont val="ＭＳ Ｐ明朝"/>
        <family val="1"/>
        <charset val="128"/>
      </rPr>
      <t>）</t>
    </r>
    <rPh sb="0" eb="3">
      <t>タクハイビン</t>
    </rPh>
    <rPh sb="10" eb="12">
      <t>モリミツ</t>
    </rPh>
    <rPh sb="12" eb="14">
      <t>ショセキ</t>
    </rPh>
    <rPh sb="14" eb="16">
      <t>シンセイ</t>
    </rPh>
    <rPh sb="16" eb="18">
      <t>ブッピン</t>
    </rPh>
    <phoneticPr fontId="3"/>
  </si>
  <si>
    <t>※デュポン社用→日総研契約書</t>
    <rPh sb="5" eb="6">
      <t>シャ</t>
    </rPh>
    <rPh sb="6" eb="7">
      <t>ヨウ</t>
    </rPh>
    <rPh sb="8" eb="9">
      <t>ニチ</t>
    </rPh>
    <rPh sb="9" eb="11">
      <t>ソウケン</t>
    </rPh>
    <rPh sb="11" eb="14">
      <t>ケイヤクショ</t>
    </rPh>
    <phoneticPr fontId="3"/>
  </si>
  <si>
    <t>レターパックプラス（帝人、デユポン社協定書）</t>
    <rPh sb="10" eb="12">
      <t>テイジン</t>
    </rPh>
    <rPh sb="17" eb="18">
      <t>シャ</t>
    </rPh>
    <rPh sb="18" eb="21">
      <t>キョウテイショ</t>
    </rPh>
    <phoneticPr fontId="3"/>
  </si>
  <si>
    <t>印刷製本費</t>
    <rPh sb="0" eb="5">
      <t>インサツセイホンヒ</t>
    </rPh>
    <phoneticPr fontId="3"/>
  </si>
  <si>
    <t>令和6年能登半島地震報告書作成委託費</t>
    <rPh sb="0" eb="2">
      <t>レイワ</t>
    </rPh>
    <rPh sb="3" eb="4">
      <t>ネン</t>
    </rPh>
    <rPh sb="4" eb="10">
      <t>ノトハントウジシン</t>
    </rPh>
    <rPh sb="10" eb="13">
      <t>ホウコクショ</t>
    </rPh>
    <rPh sb="13" eb="15">
      <t>サクセイ</t>
    </rPh>
    <rPh sb="15" eb="18">
      <t>イタクヒ</t>
    </rPh>
    <phoneticPr fontId="3"/>
  </si>
  <si>
    <t>報酬手数料</t>
    <rPh sb="0" eb="5">
      <t>ホウシュウテスウリョウ</t>
    </rPh>
    <phoneticPr fontId="3"/>
  </si>
  <si>
    <t>収入印紙（防災＆情報研究所委託契約書）</t>
    <rPh sb="0" eb="4">
      <t>シュウニュウインシ</t>
    </rPh>
    <rPh sb="5" eb="7">
      <t>ボウサイ</t>
    </rPh>
    <rPh sb="8" eb="13">
      <t>ジョウホウケンキュウジョ</t>
    </rPh>
    <rPh sb="13" eb="18">
      <t>イタクケイヤクショ</t>
    </rPh>
    <phoneticPr fontId="3"/>
  </si>
  <si>
    <t>レターパックプラス（防災＆情報研究所委託契約書）</t>
    <phoneticPr fontId="3"/>
  </si>
  <si>
    <t>DeepL翻訳ツール年間利用料</t>
    <rPh sb="5" eb="7">
      <t>ホンヤク</t>
    </rPh>
    <rPh sb="10" eb="15">
      <t>ネンカンリヨウリョウ</t>
    </rPh>
    <phoneticPr fontId="3"/>
  </si>
  <si>
    <t>手配手数料</t>
    <rPh sb="0" eb="2">
      <t>テハイ</t>
    </rPh>
    <rPh sb="2" eb="5">
      <t>テスウリョウ</t>
    </rPh>
    <phoneticPr fontId="3"/>
  </si>
  <si>
    <t>IACEトラベル</t>
    <phoneticPr fontId="3"/>
  </si>
  <si>
    <t>雑費</t>
    <rPh sb="0" eb="2">
      <t>ザッピ</t>
    </rPh>
    <phoneticPr fontId="3"/>
  </si>
  <si>
    <t>太陽光パネル磁石、取り付け部材</t>
    <rPh sb="0" eb="3">
      <t>タイヨウコウ</t>
    </rPh>
    <rPh sb="6" eb="8">
      <t>ジシャク</t>
    </rPh>
    <rPh sb="9" eb="10">
      <t>ト</t>
    </rPh>
    <rPh sb="11" eb="12">
      <t>ツ</t>
    </rPh>
    <rPh sb="13" eb="15">
      <t>ブザイ</t>
    </rPh>
    <phoneticPr fontId="3"/>
  </si>
  <si>
    <t>セッション登壇者打ち合わせ飲料代</t>
    <rPh sb="5" eb="7">
      <t>トウダン</t>
    </rPh>
    <rPh sb="7" eb="8">
      <t>シャ</t>
    </rPh>
    <rPh sb="8" eb="9">
      <t>ウ</t>
    </rPh>
    <rPh sb="10" eb="11">
      <t>ア</t>
    </rPh>
    <rPh sb="13" eb="16">
      <t>インリョウダイ</t>
    </rPh>
    <phoneticPr fontId="3"/>
  </si>
  <si>
    <t>セッション登壇者打ち合わせ飲料代レジ袋</t>
    <rPh sb="5" eb="7">
      <t>トウダン</t>
    </rPh>
    <rPh sb="7" eb="8">
      <t>シャ</t>
    </rPh>
    <rPh sb="8" eb="9">
      <t>ウ</t>
    </rPh>
    <rPh sb="10" eb="11">
      <t>ア</t>
    </rPh>
    <rPh sb="13" eb="16">
      <t>インリョウダイ</t>
    </rPh>
    <rPh sb="18" eb="19">
      <t>フクロ</t>
    </rPh>
    <phoneticPr fontId="3"/>
  </si>
  <si>
    <t>角２封筒印刷代</t>
    <rPh sb="0" eb="1">
      <t>カク</t>
    </rPh>
    <rPh sb="2" eb="4">
      <t>フウトウ</t>
    </rPh>
    <rPh sb="4" eb="7">
      <t>インサツダイ</t>
    </rPh>
    <phoneticPr fontId="3"/>
  </si>
  <si>
    <t>長３封筒印刷代</t>
    <rPh sb="0" eb="1">
      <t>チョウ</t>
    </rPh>
    <rPh sb="2" eb="4">
      <t>フウトウ</t>
    </rPh>
    <rPh sb="4" eb="7">
      <t>インサツダイ</t>
    </rPh>
    <phoneticPr fontId="3"/>
  </si>
  <si>
    <t>角２・長３封筒新版代</t>
    <rPh sb="0" eb="1">
      <t>カク</t>
    </rPh>
    <rPh sb="3" eb="4">
      <t>チョウ</t>
    </rPh>
    <rPh sb="5" eb="7">
      <t>フウトウ</t>
    </rPh>
    <rPh sb="7" eb="8">
      <t>シン</t>
    </rPh>
    <rPh sb="8" eb="9">
      <t>ハン</t>
    </rPh>
    <rPh sb="9" eb="10">
      <t>ダイ</t>
    </rPh>
    <phoneticPr fontId="3"/>
  </si>
  <si>
    <t>2/21-2/24旅費交通費　石巻⇔東山</t>
    <rPh sb="15" eb="17">
      <t>イシノマキ</t>
    </rPh>
    <rPh sb="18" eb="20">
      <t>ヒガシヤマ</t>
    </rPh>
    <phoneticPr fontId="3"/>
  </si>
  <si>
    <t xml:space="preserve">2/16-19旅費交通費北見→広尾 　
研究所セミナー・WM春夏新製品発表会 </t>
    <rPh sb="7" eb="9">
      <t>リョヒ</t>
    </rPh>
    <rPh sb="9" eb="12">
      <t>コウツウヒ</t>
    </rPh>
    <rPh sb="12" eb="14">
      <t>キタミ</t>
    </rPh>
    <rPh sb="15" eb="17">
      <t>ヒロオ</t>
    </rPh>
    <rPh sb="20" eb="23">
      <t>ケンキュウジョ</t>
    </rPh>
    <rPh sb="30" eb="32">
      <t>ハルナツ</t>
    </rPh>
    <rPh sb="32" eb="33">
      <t>シン</t>
    </rPh>
    <rPh sb="33" eb="35">
      <t>セイヒン</t>
    </rPh>
    <rPh sb="35" eb="37">
      <t>ハッピョウ</t>
    </rPh>
    <rPh sb="37" eb="38">
      <t>カイ</t>
    </rPh>
    <phoneticPr fontId="3"/>
  </si>
  <si>
    <r>
      <t xml:space="preserve">7/14-16旅費交通費 </t>
    </r>
    <r>
      <rPr>
        <sz val="11"/>
        <color rgb="FFFF0000"/>
        <rFont val="ＭＳ Ｐ明朝"/>
        <family val="1"/>
        <charset val="128"/>
      </rPr>
      <t>広島</t>
    </r>
    <r>
      <rPr>
        <sz val="11"/>
        <color theme="1"/>
        <rFont val="ＭＳ Ｐ明朝"/>
        <family val="1"/>
        <charset val="128"/>
      </rPr>
      <t>⇔長浜研究活動協力</t>
    </r>
    <rPh sb="13" eb="15">
      <t>ヒロシマ</t>
    </rPh>
    <phoneticPr fontId="3"/>
  </si>
  <si>
    <r>
      <rPr>
        <sz val="11"/>
        <color rgb="FFFF0000"/>
        <rFont val="ＭＳ Ｐ明朝"/>
        <family val="1"/>
        <charset val="128"/>
      </rPr>
      <t>学会発表謝金　</t>
    </r>
    <r>
      <rPr>
        <sz val="11"/>
        <rFont val="ＭＳ Ｐ明朝"/>
        <family val="1"/>
        <charset val="128"/>
      </rPr>
      <t>日本災害医学会総会</t>
    </r>
    <rPh sb="0" eb="2">
      <t>ガッカイ</t>
    </rPh>
    <rPh sb="2" eb="4">
      <t>ハッピョウ</t>
    </rPh>
    <rPh sb="4" eb="6">
      <t>シャキン</t>
    </rPh>
    <rPh sb="7" eb="16">
      <t>ニホンサイガイイガクカイソウカイ</t>
    </rPh>
    <phoneticPr fontId="3"/>
  </si>
  <si>
    <r>
      <rPr>
        <sz val="11"/>
        <color rgb="FFFF0000"/>
        <rFont val="ＭＳ Ｐ明朝"/>
        <family val="1"/>
        <charset val="128"/>
      </rPr>
      <t>石巻赤十字病院</t>
    </r>
    <r>
      <rPr>
        <sz val="11"/>
        <color rgb="FF33CC33"/>
        <rFont val="ＭＳ Ｐ明朝"/>
        <family val="1"/>
        <charset val="128"/>
      </rPr>
      <t>（小林誠一）</t>
    </r>
    <rPh sb="0" eb="2">
      <t>イシノマキ</t>
    </rPh>
    <rPh sb="2" eb="7">
      <t>セキジュウジビョウイン</t>
    </rPh>
    <phoneticPr fontId="3"/>
  </si>
  <si>
    <t>5/7－5/14旅費交通費　関空⇔キラーニー　</t>
    <rPh sb="8" eb="12">
      <t>リョヒコウツウ</t>
    </rPh>
    <rPh sb="12" eb="13">
      <t>ヒ</t>
    </rPh>
    <rPh sb="14" eb="16">
      <t>カンクウ</t>
    </rPh>
    <phoneticPr fontId="3"/>
  </si>
  <si>
    <t>the WADEM
Congress2023</t>
    <phoneticPr fontId="3"/>
  </si>
  <si>
    <r>
      <t xml:space="preserve">7/14-16旅費交通費 </t>
    </r>
    <r>
      <rPr>
        <sz val="11"/>
        <color rgb="FFFF0000"/>
        <rFont val="ＭＳ Ｐ明朝"/>
        <family val="1"/>
        <charset val="128"/>
      </rPr>
      <t>立川</t>
    </r>
    <r>
      <rPr>
        <sz val="11"/>
        <color theme="1"/>
        <rFont val="ＭＳ Ｐ明朝"/>
        <family val="1"/>
        <charset val="128"/>
      </rPr>
      <t>⇔長浜研究活動協力</t>
    </r>
    <rPh sb="13" eb="15">
      <t>タチカワ</t>
    </rPh>
    <phoneticPr fontId="3"/>
  </si>
  <si>
    <t>7/27.28旅費交通費　上諏訪⇔浜松町　　</t>
    <rPh sb="7" eb="12">
      <t>リョヒコウツウヒ</t>
    </rPh>
    <rPh sb="13" eb="16">
      <t>カミスワ</t>
    </rPh>
    <rPh sb="17" eb="20">
      <t>ハママツチョウ</t>
    </rPh>
    <phoneticPr fontId="3"/>
  </si>
  <si>
    <r>
      <t>7/7-9旅費交通費　上諏訪⇔</t>
    </r>
    <r>
      <rPr>
        <sz val="11"/>
        <color rgb="FFFF0000"/>
        <rFont val="ＭＳ Ｐ明朝"/>
        <family val="1"/>
        <charset val="128"/>
      </rPr>
      <t>多賀城</t>
    </r>
    <r>
      <rPr>
        <sz val="11"/>
        <color theme="1"/>
        <rFont val="ＭＳ Ｐ明朝"/>
        <family val="1"/>
        <charset val="128"/>
      </rPr>
      <t>　</t>
    </r>
    <rPh sb="5" eb="10">
      <t>リョヒコウツウヒ</t>
    </rPh>
    <rPh sb="11" eb="14">
      <t>カミスワ</t>
    </rPh>
    <rPh sb="15" eb="18">
      <t>タガジョウ</t>
    </rPh>
    <phoneticPr fontId="3"/>
  </si>
  <si>
    <r>
      <t>7/7-9　旅費交通費　伊勢⇔</t>
    </r>
    <r>
      <rPr>
        <sz val="11"/>
        <color rgb="FFFF0000"/>
        <rFont val="ＭＳ Ｐ明朝"/>
        <family val="1"/>
        <charset val="128"/>
      </rPr>
      <t>多賀城</t>
    </r>
    <r>
      <rPr>
        <sz val="11"/>
        <color theme="1"/>
        <rFont val="ＭＳ Ｐ明朝"/>
        <family val="1"/>
        <charset val="128"/>
      </rPr>
      <t>　</t>
    </r>
    <rPh sb="6" eb="11">
      <t>リョヒコウツウヒ</t>
    </rPh>
    <rPh sb="12" eb="14">
      <t>イセ</t>
    </rPh>
    <rPh sb="15" eb="18">
      <t>タガジョウ</t>
    </rPh>
    <phoneticPr fontId="3"/>
  </si>
  <si>
    <r>
      <t>富田博樹(桑原</t>
    </r>
    <r>
      <rPr>
        <sz val="11"/>
        <color rgb="FFFF0000"/>
        <rFont val="ＭＳ Ｐ明朝"/>
        <family val="1"/>
        <charset val="128"/>
      </rPr>
      <t>立替</t>
    </r>
    <r>
      <rPr>
        <sz val="11"/>
        <rFont val="ＭＳ Ｐ明朝"/>
        <family val="1"/>
        <charset val="128"/>
      </rPr>
      <t>）</t>
    </r>
    <rPh sb="0" eb="2">
      <t>トミタ</t>
    </rPh>
    <rPh sb="2" eb="4">
      <t>ヒロキ</t>
    </rPh>
    <rPh sb="5" eb="7">
      <t>クワハラ</t>
    </rPh>
    <rPh sb="7" eb="9">
      <t>タテカエ</t>
    </rPh>
    <phoneticPr fontId="3"/>
  </si>
  <si>
    <t>2/21-2/24旅費交通費　東京⇔京都（新幹線代金）</t>
    <rPh sb="15" eb="17">
      <t>トウキョウ</t>
    </rPh>
    <rPh sb="18" eb="20">
      <t>キョウト</t>
    </rPh>
    <rPh sb="21" eb="24">
      <t>シンカンセン</t>
    </rPh>
    <rPh sb="24" eb="26">
      <t>ダイキン</t>
    </rPh>
    <phoneticPr fontId="3"/>
  </si>
  <si>
    <r>
      <t>富田(桑原</t>
    </r>
    <r>
      <rPr>
        <sz val="11"/>
        <color rgb="FFFF0000"/>
        <rFont val="ＭＳ Ｐ明朝"/>
        <family val="1"/>
        <charset val="128"/>
      </rPr>
      <t>立替</t>
    </r>
    <r>
      <rPr>
        <sz val="11"/>
        <rFont val="ＭＳ Ｐ明朝"/>
        <family val="1"/>
        <charset val="128"/>
      </rPr>
      <t>）</t>
    </r>
    <rPh sb="0" eb="2">
      <t>トミタ</t>
    </rPh>
    <rPh sb="3" eb="5">
      <t>クワハラ</t>
    </rPh>
    <phoneticPr fontId="3"/>
  </si>
  <si>
    <t>トヨタレンタリース福島</t>
    <rPh sb="9" eb="11">
      <t>フクシマ</t>
    </rPh>
    <phoneticPr fontId="3"/>
  </si>
  <si>
    <t>12/2-12/3　旅費交通費　　岡山⇔東京　</t>
    <rPh sb="10" eb="15">
      <t>リョヒコウツウヒ</t>
    </rPh>
    <rPh sb="17" eb="19">
      <t>オカヤマ</t>
    </rPh>
    <rPh sb="20" eb="22">
      <t>トウキョウ</t>
    </rPh>
    <phoneticPr fontId="3"/>
  </si>
  <si>
    <r>
      <t>武久</t>
    </r>
    <r>
      <rPr>
        <sz val="11"/>
        <color rgb="FFFF0000"/>
        <rFont val="ＭＳ Ｐ明朝"/>
        <family val="1"/>
        <charset val="128"/>
      </rPr>
      <t>伸輔</t>
    </r>
    <r>
      <rPr>
        <sz val="11"/>
        <color theme="1"/>
        <rFont val="ＭＳ Ｐ明朝"/>
        <family val="1"/>
        <charset val="128"/>
      </rPr>
      <t>№322</t>
    </r>
    <rPh sb="0" eb="2">
      <t>タケヒサ</t>
    </rPh>
    <rPh sb="2" eb="4">
      <t>シンスケ</t>
    </rPh>
    <phoneticPr fontId="3"/>
  </si>
  <si>
    <t>6/19-20旅費交通費　熊本⇔上野</t>
    <rPh sb="7" eb="9">
      <t>リョヒ</t>
    </rPh>
    <rPh sb="9" eb="12">
      <t>コウツウヒ</t>
    </rPh>
    <rPh sb="13" eb="15">
      <t>クマモト</t>
    </rPh>
    <rPh sb="16" eb="18">
      <t>ウエノ</t>
    </rPh>
    <phoneticPr fontId="3"/>
  </si>
  <si>
    <t>9/19旅費交通費　石巻⇔上野　協働実証協議</t>
    <rPh sb="10" eb="12">
      <t>イシノマキ</t>
    </rPh>
    <rPh sb="13" eb="15">
      <t>ウエノ</t>
    </rPh>
    <rPh sb="16" eb="20">
      <t>キョウドウジッショウ</t>
    </rPh>
    <rPh sb="20" eb="22">
      <t>キョウギ</t>
    </rPh>
    <phoneticPr fontId="3"/>
  </si>
  <si>
    <t>2/22-2/24旅費交通費　青森⇔京都</t>
    <rPh sb="15" eb="17">
      <t>アオモリ</t>
    </rPh>
    <rPh sb="18" eb="20">
      <t>キョウト</t>
    </rPh>
    <phoneticPr fontId="3"/>
  </si>
  <si>
    <t xml:space="preserve">10/26-27　旅費交通費 　長崎⇔五島福江  </t>
    <rPh sb="9" eb="11">
      <t>リョヒ</t>
    </rPh>
    <rPh sb="11" eb="14">
      <t>コウツウヒ</t>
    </rPh>
    <rPh sb="16" eb="18">
      <t>ナガサキ</t>
    </rPh>
    <rPh sb="19" eb="23">
      <t>ゴトウフクエ</t>
    </rPh>
    <phoneticPr fontId="3"/>
  </si>
  <si>
    <t>11/8-10　旅費交通費 熊本⇔東山
日本赤十字社医学会</t>
    <rPh sb="8" eb="10">
      <t>リョヒ</t>
    </rPh>
    <rPh sb="10" eb="13">
      <t>コウツウヒ</t>
    </rPh>
    <rPh sb="14" eb="16">
      <t>クマモト</t>
    </rPh>
    <rPh sb="17" eb="19">
      <t>ヒガシヤマ</t>
    </rPh>
    <rPh sb="20" eb="22">
      <t>ニホン</t>
    </rPh>
    <rPh sb="22" eb="25">
      <t>セキジュウジ</t>
    </rPh>
    <rPh sb="25" eb="26">
      <t>シャ</t>
    </rPh>
    <rPh sb="26" eb="29">
      <t>イガクカイ</t>
    </rPh>
    <phoneticPr fontId="3"/>
  </si>
  <si>
    <t>12/6-7　旅費交通費　熊本⇔新橋　</t>
    <rPh sb="7" eb="12">
      <t>リョヒコウツウヒ</t>
    </rPh>
    <rPh sb="13" eb="15">
      <t>クマモト</t>
    </rPh>
    <rPh sb="16" eb="18">
      <t>シンバシ</t>
    </rPh>
    <phoneticPr fontId="3"/>
  </si>
  <si>
    <t>日興自動車</t>
    <rPh sb="0" eb="2">
      <t>ニッコウ</t>
    </rPh>
    <rPh sb="2" eb="5">
      <t>ジドウシャ</t>
    </rPh>
    <phoneticPr fontId="3"/>
  </si>
  <si>
    <t>大東京自動車</t>
    <rPh sb="0" eb="2">
      <t>ダイトウ</t>
    </rPh>
    <rPh sb="2" eb="3">
      <t>キョウ</t>
    </rPh>
    <rPh sb="3" eb="6">
      <t>ジドウシャ</t>
    </rPh>
    <phoneticPr fontId="3"/>
  </si>
  <si>
    <r>
      <t>2/22-2/24　旅費交通費上諏訪⇔</t>
    </r>
    <r>
      <rPr>
        <sz val="11"/>
        <color rgb="FFFF0000"/>
        <rFont val="ＭＳ Ｐ明朝"/>
        <family val="1"/>
        <charset val="128"/>
      </rPr>
      <t>東山</t>
    </r>
    <rPh sb="15" eb="18">
      <t>カミスワ</t>
    </rPh>
    <rPh sb="19" eb="21">
      <t>ヒガシヤマ</t>
    </rPh>
    <phoneticPr fontId="3"/>
  </si>
  <si>
    <r>
      <t>2/22-2/24　旅費交通費　熊本⇔</t>
    </r>
    <r>
      <rPr>
        <sz val="11"/>
        <color rgb="FFFF0000"/>
        <rFont val="ＭＳ Ｐ明朝"/>
        <family val="1"/>
        <charset val="128"/>
      </rPr>
      <t>東山</t>
    </r>
    <rPh sb="16" eb="18">
      <t>クマモト</t>
    </rPh>
    <rPh sb="19" eb="21">
      <t>ヒガシヤマ</t>
    </rPh>
    <phoneticPr fontId="3"/>
  </si>
  <si>
    <t>2/22-2/24　旅費交通費　東京⇔京都
日本災害医学会総会　</t>
    <phoneticPr fontId="3"/>
  </si>
  <si>
    <t>2/22-2/24旅費交通費　災害医学会総会　鶴橋⇔東山　</t>
    <rPh sb="9" eb="11">
      <t>リョヒ</t>
    </rPh>
    <rPh sb="11" eb="14">
      <t>コウツウヒ</t>
    </rPh>
    <rPh sb="15" eb="17">
      <t>サイガイ</t>
    </rPh>
    <rPh sb="17" eb="20">
      <t>イガクカイ</t>
    </rPh>
    <rPh sb="20" eb="22">
      <t>ソウカイ</t>
    </rPh>
    <rPh sb="23" eb="25">
      <t>ツルハシ</t>
    </rPh>
    <rPh sb="26" eb="28">
      <t>ヒガシヤマ</t>
    </rPh>
    <phoneticPr fontId="3"/>
  </si>
  <si>
    <t>経理が国際に付けた</t>
    <rPh sb="0" eb="2">
      <t>ケイリ</t>
    </rPh>
    <rPh sb="3" eb="5">
      <t>コクサイ</t>
    </rPh>
    <rPh sb="6" eb="7">
      <t>ツ</t>
    </rPh>
    <phoneticPr fontId="3"/>
  </si>
  <si>
    <t>7/28　旅費交通費　八王子→上諏訪
　本社会議追加分　</t>
    <rPh sb="5" eb="10">
      <t>リョヒコウツウヒ</t>
    </rPh>
    <rPh sb="11" eb="14">
      <t>ハチオウジ</t>
    </rPh>
    <rPh sb="20" eb="24">
      <t>ホンシャカイギ</t>
    </rPh>
    <rPh sb="24" eb="27">
      <t>ツイカブン</t>
    </rPh>
    <phoneticPr fontId="3"/>
  </si>
  <si>
    <t>9/9-15　旅費交通費 上諏訪⇔成田
Research Carnival2023</t>
    <rPh sb="7" eb="9">
      <t>リョヒ</t>
    </rPh>
    <rPh sb="9" eb="12">
      <t>コウツウヒ</t>
    </rPh>
    <rPh sb="13" eb="16">
      <t>カミスワ</t>
    </rPh>
    <rPh sb="17" eb="19">
      <t>ナリタ</t>
    </rPh>
    <phoneticPr fontId="3"/>
  </si>
  <si>
    <t>9/9-15　日当等 上諏訪⇔ｺﾍﾟﾝﾊｰｹﾞﾝ
Research Carnival2023</t>
    <phoneticPr fontId="3"/>
  </si>
  <si>
    <t>9/9-15　航空券代 成田⇔ｺﾍﾟﾝﾊｰｹﾞﾝ
Research Carnival2023</t>
    <phoneticPr fontId="3"/>
  </si>
  <si>
    <t>9/9-10　旅費交通費 ｺﾍﾟﾝﾊｰｹﾞﾝ空港
Research Carnival2023</t>
    <phoneticPr fontId="3"/>
  </si>
  <si>
    <r>
      <t>2/2</t>
    </r>
    <r>
      <rPr>
        <sz val="11"/>
        <color rgb="FFFF0000"/>
        <rFont val="ＭＳ Ｐ明朝"/>
        <family val="1"/>
        <charset val="128"/>
      </rPr>
      <t>3</t>
    </r>
    <r>
      <rPr>
        <sz val="11"/>
        <rFont val="ＭＳ Ｐ明朝"/>
        <family val="1"/>
        <charset val="128"/>
      </rPr>
      <t>-2/24　旅費交通費　東京⇔東山　</t>
    </r>
    <rPh sb="10" eb="15">
      <t>リョヒコウツウヒ</t>
    </rPh>
    <rPh sb="16" eb="18">
      <t>トウキョウ</t>
    </rPh>
    <rPh sb="19" eb="21">
      <t>ヒガシヤマ</t>
    </rPh>
    <phoneticPr fontId="3"/>
  </si>
  <si>
    <r>
      <t>2/19　旅費交通費　上諏訪⇔</t>
    </r>
    <r>
      <rPr>
        <sz val="11"/>
        <color rgb="FFFF0000"/>
        <rFont val="ＭＳ Ｐ明朝"/>
        <family val="1"/>
        <charset val="128"/>
      </rPr>
      <t>新宿</t>
    </r>
    <rPh sb="5" eb="10">
      <t>リョヒコウツウヒ</t>
    </rPh>
    <rPh sb="11" eb="14">
      <t>カミスワ</t>
    </rPh>
    <rPh sb="15" eb="17">
      <t>シンジュク</t>
    </rPh>
    <phoneticPr fontId="3"/>
  </si>
  <si>
    <r>
      <t>2/</t>
    </r>
    <r>
      <rPr>
        <sz val="11"/>
        <color rgb="FFFF0000"/>
        <rFont val="ＭＳ Ｐ明朝"/>
        <family val="1"/>
        <charset val="128"/>
      </rPr>
      <t>21</t>
    </r>
    <r>
      <rPr>
        <sz val="11"/>
        <color theme="1"/>
        <rFont val="ＭＳ Ｐ明朝"/>
        <family val="1"/>
        <charset val="128"/>
      </rPr>
      <t>-24　旅費交通費　恵比寿⇔京都
日本災害医学会</t>
    </r>
    <rPh sb="8" eb="10">
      <t>リョヒ</t>
    </rPh>
    <rPh sb="10" eb="13">
      <t>コウツウヒ</t>
    </rPh>
    <rPh sb="14" eb="17">
      <t>エビス</t>
    </rPh>
    <rPh sb="18" eb="20">
      <t>キョウト</t>
    </rPh>
    <phoneticPr fontId="3"/>
  </si>
  <si>
    <r>
      <t>2/</t>
    </r>
    <r>
      <rPr>
        <sz val="11"/>
        <color rgb="FFFF0000"/>
        <rFont val="ＭＳ Ｐ明朝"/>
        <family val="1"/>
        <charset val="128"/>
      </rPr>
      <t>21</t>
    </r>
    <r>
      <rPr>
        <sz val="11"/>
        <color theme="1"/>
        <rFont val="ＭＳ Ｐ明朝"/>
        <family val="1"/>
        <charset val="128"/>
      </rPr>
      <t>-2/24旅費交通費　</t>
    </r>
    <r>
      <rPr>
        <sz val="11"/>
        <color rgb="FFFF0000"/>
        <rFont val="ＭＳ Ｐ明朝"/>
        <family val="1"/>
        <charset val="128"/>
      </rPr>
      <t>恵比寿</t>
    </r>
    <r>
      <rPr>
        <sz val="11"/>
        <color theme="1"/>
        <rFont val="ＭＳ Ｐ明朝"/>
        <family val="1"/>
        <charset val="128"/>
      </rPr>
      <t>⇔</t>
    </r>
    <r>
      <rPr>
        <sz val="11"/>
        <color rgb="FFFF0000"/>
        <rFont val="ＭＳ Ｐ明朝"/>
        <family val="1"/>
        <charset val="128"/>
      </rPr>
      <t>東山</t>
    </r>
    <rPh sb="15" eb="18">
      <t>エビス</t>
    </rPh>
    <rPh sb="19" eb="21">
      <t>ヒガシヤマ</t>
    </rPh>
    <phoneticPr fontId="3"/>
  </si>
  <si>
    <t>2/21-2/24旅費交通費　広尾⇔東山</t>
    <rPh sb="15" eb="17">
      <t>ヒロオ</t>
    </rPh>
    <rPh sb="18" eb="19">
      <t>ヒガシ</t>
    </rPh>
    <rPh sb="19" eb="20">
      <t>ヤマ</t>
    </rPh>
    <phoneticPr fontId="3"/>
  </si>
  <si>
    <r>
      <t>2/</t>
    </r>
    <r>
      <rPr>
        <sz val="11"/>
        <color rgb="FFFF0000"/>
        <rFont val="ＭＳ Ｐ明朝"/>
        <family val="1"/>
        <charset val="128"/>
      </rPr>
      <t>21</t>
    </r>
    <r>
      <rPr>
        <sz val="11"/>
        <color theme="1"/>
        <rFont val="ＭＳ Ｐ明朝"/>
        <family val="1"/>
        <charset val="128"/>
      </rPr>
      <t>-2/24旅費交通費　東京⇔京都</t>
    </r>
    <rPh sb="15" eb="17">
      <t>トウキョウ</t>
    </rPh>
    <rPh sb="18" eb="20">
      <t>キョウト</t>
    </rPh>
    <phoneticPr fontId="3"/>
  </si>
  <si>
    <r>
      <t>2/</t>
    </r>
    <r>
      <rPr>
        <sz val="11"/>
        <color rgb="FFFF0000"/>
        <rFont val="ＭＳ Ｐ明朝"/>
        <family val="1"/>
        <charset val="128"/>
      </rPr>
      <t>24</t>
    </r>
    <r>
      <rPr>
        <sz val="11"/>
        <color theme="1"/>
        <rFont val="ＭＳ Ｐ明朝"/>
        <family val="1"/>
        <charset val="128"/>
      </rPr>
      <t>旅費交通費　東京⇔京都　日帰り</t>
    </r>
    <rPh sb="10" eb="12">
      <t>トウキョウ</t>
    </rPh>
    <rPh sb="13" eb="15">
      <t>キョウト</t>
    </rPh>
    <rPh sb="16" eb="18">
      <t>ヒガエ</t>
    </rPh>
    <phoneticPr fontId="3"/>
  </si>
  <si>
    <t>10/26-27　旅費交通費 浜松町⇔長崎
実証打合せ</t>
    <rPh sb="9" eb="11">
      <t>リョヒ</t>
    </rPh>
    <rPh sb="11" eb="14">
      <t>コウツウヒ</t>
    </rPh>
    <rPh sb="15" eb="18">
      <t>ハママツチョウ</t>
    </rPh>
    <rPh sb="19" eb="21">
      <t>ナガサキ</t>
    </rPh>
    <rPh sb="22" eb="24">
      <t>ジッショウ</t>
    </rPh>
    <rPh sb="24" eb="26">
      <t>ウチアワ</t>
    </rPh>
    <phoneticPr fontId="3"/>
  </si>
  <si>
    <t>10/25-28　旅費交通費 女満別⇔長崎
実証打合せ</t>
    <rPh sb="9" eb="11">
      <t>リョヒ</t>
    </rPh>
    <rPh sb="11" eb="14">
      <t>コウツウヒ</t>
    </rPh>
    <rPh sb="15" eb="18">
      <t>メマンベツ</t>
    </rPh>
    <rPh sb="19" eb="21">
      <t>ナガサキ</t>
    </rPh>
    <rPh sb="22" eb="24">
      <t>ジッショウ</t>
    </rPh>
    <rPh sb="24" eb="26">
      <t>ウチアワ</t>
    </rPh>
    <phoneticPr fontId="3"/>
  </si>
  <si>
    <t xml:space="preserve">2/17宿泊～18旅費交通費
災害救護セミナー・　WM春夏新製品発表会 　 </t>
    <rPh sb="9" eb="11">
      <t>リョヒ</t>
    </rPh>
    <rPh sb="11" eb="14">
      <t>コウツウヒ</t>
    </rPh>
    <rPh sb="15" eb="17">
      <t>サイガイ</t>
    </rPh>
    <rPh sb="17" eb="19">
      <t>キュウゴ</t>
    </rPh>
    <rPh sb="27" eb="29">
      <t>ハルナツ</t>
    </rPh>
    <rPh sb="29" eb="30">
      <t>シン</t>
    </rPh>
    <rPh sb="30" eb="32">
      <t>セイヒン</t>
    </rPh>
    <rPh sb="32" eb="34">
      <t>ハッピョウ</t>
    </rPh>
    <rPh sb="34" eb="35">
      <t>カイ</t>
    </rPh>
    <phoneticPr fontId="3"/>
  </si>
  <si>
    <t xml:space="preserve"> 2/8-9旅費交通費熊本⇔内幸町
ワークマン打ち合わせ</t>
    <rPh sb="6" eb="8">
      <t>リョヒ</t>
    </rPh>
    <rPh sb="8" eb="11">
      <t>コウツウヒ</t>
    </rPh>
    <rPh sb="23" eb="24">
      <t>ウ</t>
    </rPh>
    <rPh sb="25" eb="26">
      <t>ア</t>
    </rPh>
    <phoneticPr fontId="3"/>
  </si>
  <si>
    <t>11/8-11/10　旅費交通費青森⇔大阪
日本赤十字社医学会総会</t>
    <rPh sb="16" eb="18">
      <t>アオモリ</t>
    </rPh>
    <rPh sb="19" eb="21">
      <t>オオサカ</t>
    </rPh>
    <phoneticPr fontId="3"/>
  </si>
  <si>
    <r>
      <t>3/15-16旅費交通費　</t>
    </r>
    <r>
      <rPr>
        <sz val="11"/>
        <color rgb="FFFF0000"/>
        <rFont val="ＭＳ Ｐ明朝"/>
        <family val="1"/>
        <charset val="128"/>
      </rPr>
      <t>石巻⇔北見</t>
    </r>
    <r>
      <rPr>
        <sz val="11"/>
        <color theme="1"/>
        <rFont val="ＭＳ Ｐ明朝"/>
        <family val="1"/>
        <charset val="128"/>
      </rPr>
      <t xml:space="preserve">　
日本災害医療薬剤師学会　 </t>
    </r>
    <rPh sb="7" eb="9">
      <t>リョヒ</t>
    </rPh>
    <rPh sb="9" eb="12">
      <t>コウツウヒ</t>
    </rPh>
    <rPh sb="13" eb="15">
      <t>イシノマキ</t>
    </rPh>
    <rPh sb="16" eb="18">
      <t>キタミ</t>
    </rPh>
    <rPh sb="20" eb="22">
      <t>ニホン</t>
    </rPh>
    <rPh sb="22" eb="24">
      <t>サイガイ</t>
    </rPh>
    <rPh sb="24" eb="26">
      <t>イリョウ</t>
    </rPh>
    <rPh sb="26" eb="29">
      <t>ヤクザイシ</t>
    </rPh>
    <rPh sb="29" eb="31">
      <t>ガッカイ</t>
    </rPh>
    <phoneticPr fontId="3"/>
  </si>
  <si>
    <t xml:space="preserve">2/18旅費交通費 石巻⇔有楽町　
WM春夏新製品発表会 </t>
    <rPh sb="4" eb="6">
      <t>リョヒ</t>
    </rPh>
    <rPh sb="6" eb="9">
      <t>コウツウヒ</t>
    </rPh>
    <rPh sb="10" eb="12">
      <t>イシノマキ</t>
    </rPh>
    <rPh sb="13" eb="16">
      <t>ユウラクマチ</t>
    </rPh>
    <rPh sb="20" eb="22">
      <t>ハルナツ</t>
    </rPh>
    <rPh sb="22" eb="23">
      <t>シン</t>
    </rPh>
    <rPh sb="23" eb="25">
      <t>セイヒン</t>
    </rPh>
    <rPh sb="25" eb="27">
      <t>ハッピョウ</t>
    </rPh>
    <rPh sb="27" eb="28">
      <t>カイ</t>
    </rPh>
    <phoneticPr fontId="3"/>
  </si>
  <si>
    <t xml:space="preserve">2/17-18旅費交通費 　
WM春夏新製品発表会  </t>
    <rPh sb="7" eb="9">
      <t>リョヒ</t>
    </rPh>
    <rPh sb="9" eb="12">
      <t>コウツウヒ</t>
    </rPh>
    <rPh sb="17" eb="19">
      <t>ハルナツ</t>
    </rPh>
    <rPh sb="19" eb="20">
      <t>シン</t>
    </rPh>
    <rPh sb="20" eb="22">
      <t>セイヒン</t>
    </rPh>
    <rPh sb="22" eb="24">
      <t>ハッピョウ</t>
    </rPh>
    <rPh sb="24" eb="25">
      <t>カイ</t>
    </rPh>
    <phoneticPr fontId="3"/>
  </si>
  <si>
    <t xml:space="preserve"> 2/17-18　旅費交通費　
WM春夏新製品発表会 </t>
    <rPh sb="9" eb="11">
      <t>リョヒ</t>
    </rPh>
    <rPh sb="11" eb="14">
      <t>コウツウヒ</t>
    </rPh>
    <rPh sb="18" eb="20">
      <t>ハルナツ</t>
    </rPh>
    <rPh sb="20" eb="21">
      <t>シン</t>
    </rPh>
    <rPh sb="21" eb="23">
      <t>セイヒン</t>
    </rPh>
    <rPh sb="23" eb="25">
      <t>ハッピョウ</t>
    </rPh>
    <rPh sb="25" eb="26">
      <t>カイ</t>
    </rPh>
    <phoneticPr fontId="3"/>
  </si>
  <si>
    <t xml:space="preserve"> 2/17-18　日当
WM春夏新製品発表会 </t>
    <rPh sb="9" eb="11">
      <t>ニットウ</t>
    </rPh>
    <rPh sb="14" eb="16">
      <t>ハルナツ</t>
    </rPh>
    <rPh sb="16" eb="17">
      <t>シン</t>
    </rPh>
    <rPh sb="17" eb="19">
      <t>セイヒン</t>
    </rPh>
    <rPh sb="19" eb="21">
      <t>ハッピョウ</t>
    </rPh>
    <rPh sb="21" eb="22">
      <t>カイ</t>
    </rPh>
    <phoneticPr fontId="3"/>
  </si>
  <si>
    <t>3/15-3/17旅費交通費　熊本→北見
日本災害医療薬剤師学会</t>
    <rPh sb="18" eb="20">
      <t>キタミ</t>
    </rPh>
    <phoneticPr fontId="3"/>
  </si>
  <si>
    <t xml:space="preserve"> 9/19-20旅費交通費　女満別⇔上野  
共同実証に関する協議</t>
    <rPh sb="8" eb="10">
      <t>リョヒ</t>
    </rPh>
    <rPh sb="10" eb="13">
      <t>コウツウヒ</t>
    </rPh>
    <rPh sb="14" eb="17">
      <t>メマンベツ</t>
    </rPh>
    <rPh sb="18" eb="20">
      <t>ウエノ</t>
    </rPh>
    <rPh sb="23" eb="25">
      <t>キョウドウ</t>
    </rPh>
    <phoneticPr fontId="3"/>
  </si>
  <si>
    <t>9/19　旅費交通費 熊本⇔上野 
共同実証に関する協議</t>
    <rPh sb="5" eb="7">
      <t>リョヒ</t>
    </rPh>
    <rPh sb="7" eb="10">
      <t>コウツウヒ</t>
    </rPh>
    <rPh sb="11" eb="13">
      <t>クマモト</t>
    </rPh>
    <rPh sb="14" eb="16">
      <t>ウエノ</t>
    </rPh>
    <rPh sb="18" eb="20">
      <t>キョウドウ</t>
    </rPh>
    <rPh sb="20" eb="22">
      <t>ジッショウ</t>
    </rPh>
    <rPh sb="23" eb="24">
      <t>カン</t>
    </rPh>
    <rPh sb="26" eb="28">
      <t>キョウギ</t>
    </rPh>
    <phoneticPr fontId="3"/>
  </si>
  <si>
    <t>8/29-31　旅費交通費 熊本⇔虎ノ門  
共同実証に関する協議</t>
    <rPh sb="8" eb="10">
      <t>リョヒ</t>
    </rPh>
    <rPh sb="10" eb="13">
      <t>コウツウヒ</t>
    </rPh>
    <rPh sb="14" eb="16">
      <t>クマモト</t>
    </rPh>
    <rPh sb="17" eb="18">
      <t>トラ</t>
    </rPh>
    <rPh sb="19" eb="20">
      <t>モン</t>
    </rPh>
    <rPh sb="23" eb="25">
      <t>キョウドウ</t>
    </rPh>
    <rPh sb="25" eb="27">
      <t>ジッショウ</t>
    </rPh>
    <rPh sb="28" eb="29">
      <t>カン</t>
    </rPh>
    <rPh sb="31" eb="33">
      <t>キョウギ</t>
    </rPh>
    <phoneticPr fontId="3"/>
  </si>
  <si>
    <t>11/8-10旅費交通費 石巻⇔東山
日本赤十字社医学会</t>
    <rPh sb="7" eb="9">
      <t>リョヒ</t>
    </rPh>
    <rPh sb="9" eb="12">
      <t>コウツウヒ</t>
    </rPh>
    <rPh sb="13" eb="15">
      <t>イシノマキ</t>
    </rPh>
    <rPh sb="16" eb="18">
      <t>ヒガシヤマ</t>
    </rPh>
    <rPh sb="19" eb="21">
      <t>ニホン</t>
    </rPh>
    <rPh sb="21" eb="24">
      <t>セキジュウジ</t>
    </rPh>
    <rPh sb="24" eb="25">
      <t>シャ</t>
    </rPh>
    <rPh sb="25" eb="28">
      <t>イガクカイ</t>
    </rPh>
    <phoneticPr fontId="3"/>
  </si>
  <si>
    <t>４/19-21　旅費交通費　熊本⇔東京</t>
    <rPh sb="8" eb="10">
      <t>リョヒ</t>
    </rPh>
    <rPh sb="10" eb="13">
      <t>コウツウヒ</t>
    </rPh>
    <rPh sb="14" eb="16">
      <t>クマモト</t>
    </rPh>
    <rPh sb="17" eb="19">
      <t>トウキョウ</t>
    </rPh>
    <phoneticPr fontId="3"/>
  </si>
  <si>
    <t>宅急便代（DM便）本部宛ガイドブック送付</t>
    <rPh sb="9" eb="12">
      <t>ホンブアテ</t>
    </rPh>
    <rPh sb="18" eb="20">
      <t>ソウフ</t>
    </rPh>
    <phoneticPr fontId="3"/>
  </si>
  <si>
    <t>宅配便代（DM便）</t>
    <rPh sb="1" eb="2">
      <t>ハイ</t>
    </rPh>
    <phoneticPr fontId="3"/>
  </si>
  <si>
    <t>宅急便　情報プラザあて</t>
    <rPh sb="0" eb="3">
      <t>タッキュウビン</t>
    </rPh>
    <rPh sb="4" eb="6">
      <t>ジョウホウ</t>
    </rPh>
    <phoneticPr fontId="3"/>
  </si>
  <si>
    <t>宅配便（本部宛表彰状）</t>
    <rPh sb="0" eb="3">
      <t>タクハイビン</t>
    </rPh>
    <rPh sb="4" eb="6">
      <t>ホンブ</t>
    </rPh>
    <rPh sb="6" eb="7">
      <t>アテ</t>
    </rPh>
    <rPh sb="7" eb="10">
      <t>ヒョウショウジョウ</t>
    </rPh>
    <phoneticPr fontId="3"/>
  </si>
  <si>
    <t>宅急便（学園本部あて小冊子：全国会議資料）</t>
    <rPh sb="0" eb="3">
      <t>タッキュウビン</t>
    </rPh>
    <rPh sb="4" eb="8">
      <t>ガクエンホンブ</t>
    </rPh>
    <rPh sb="10" eb="13">
      <t>ショウサッシ</t>
    </rPh>
    <rPh sb="14" eb="18">
      <t>ゼンコクカイギ</t>
    </rPh>
    <rPh sb="18" eb="20">
      <t>シリョウ</t>
    </rPh>
    <phoneticPr fontId="3"/>
  </si>
  <si>
    <t>豊田通商協定書分を矢崎化工協定書に使用</t>
    <rPh sb="0" eb="2">
      <t>トヨタ</t>
    </rPh>
    <rPh sb="2" eb="4">
      <t>ツウショウ</t>
    </rPh>
    <rPh sb="4" eb="7">
      <t>キョウテイショ</t>
    </rPh>
    <rPh sb="7" eb="8">
      <t>ブン</t>
    </rPh>
    <rPh sb="9" eb="11">
      <t>ヤザキ</t>
    </rPh>
    <rPh sb="11" eb="13">
      <t>カコウ</t>
    </rPh>
    <rPh sb="13" eb="16">
      <t>キョウテイショ</t>
    </rPh>
    <rPh sb="17" eb="19">
      <t>シヨウ</t>
    </rPh>
    <phoneticPr fontId="3"/>
  </si>
  <si>
    <t>レターパックライト</t>
    <phoneticPr fontId="3"/>
  </si>
  <si>
    <t>所長宛書類送付、森光FMR文献</t>
    <rPh sb="8" eb="10">
      <t>モリミツ</t>
    </rPh>
    <rPh sb="13" eb="15">
      <t>ブンケン</t>
    </rPh>
    <phoneticPr fontId="3"/>
  </si>
  <si>
    <t>所長あて名刺、森光FMRロシア語版送付</t>
    <rPh sb="0" eb="2">
      <t>ショチョウ</t>
    </rPh>
    <rPh sb="4" eb="6">
      <t>メイシ</t>
    </rPh>
    <rPh sb="17" eb="19">
      <t>ソウフ</t>
    </rPh>
    <phoneticPr fontId="3"/>
  </si>
  <si>
    <t>84円切手（赤十字国際シンポジウム社長礼状）</t>
    <rPh sb="2" eb="5">
      <t>エンキッテ</t>
    </rPh>
    <rPh sb="6" eb="9">
      <t>セキジュウジ</t>
    </rPh>
    <rPh sb="9" eb="11">
      <t>コクサイ</t>
    </rPh>
    <rPh sb="17" eb="19">
      <t>シャチョウ</t>
    </rPh>
    <rPh sb="19" eb="21">
      <t>レイジョウ</t>
    </rPh>
    <phoneticPr fontId="3"/>
  </si>
  <si>
    <t>1092、医学会派遣石巻、→熊本葉書、石巻依頼</t>
    <rPh sb="5" eb="8">
      <t>イガクカイ</t>
    </rPh>
    <rPh sb="8" eb="10">
      <t>ハケン</t>
    </rPh>
    <rPh sb="10" eb="12">
      <t>イシノマキ</t>
    </rPh>
    <rPh sb="14" eb="16">
      <t>クマモト</t>
    </rPh>
    <rPh sb="16" eb="18">
      <t>ハガキ</t>
    </rPh>
    <rPh sb="19" eb="21">
      <t>イシノマキ</t>
    </rPh>
    <rPh sb="21" eb="23">
      <t>イライ</t>
    </rPh>
    <phoneticPr fontId="3"/>
  </si>
  <si>
    <t>宅急便（本部あて資料）</t>
    <rPh sb="0" eb="3">
      <t>タッキュウビン</t>
    </rPh>
    <rPh sb="4" eb="6">
      <t>ホンブ</t>
    </rPh>
    <rPh sb="8" eb="10">
      <t>シリョウ</t>
    </rPh>
    <phoneticPr fontId="3"/>
  </si>
  <si>
    <r>
      <t xml:space="preserve">11/9-10旅費交通費 </t>
    </r>
    <r>
      <rPr>
        <sz val="11"/>
        <color rgb="FFFF0000"/>
        <rFont val="ＭＳ Ｐ明朝"/>
        <family val="1"/>
        <charset val="128"/>
      </rPr>
      <t>広尾</t>
    </r>
    <r>
      <rPr>
        <sz val="11"/>
        <rFont val="ＭＳ Ｐ明朝"/>
        <family val="1"/>
        <charset val="128"/>
      </rPr>
      <t>→</t>
    </r>
    <r>
      <rPr>
        <sz val="11"/>
        <color rgb="FFFF0000"/>
        <rFont val="ＭＳ Ｐ明朝"/>
        <family val="1"/>
        <charset val="128"/>
      </rPr>
      <t xml:space="preserve">東山
</t>
    </r>
    <r>
      <rPr>
        <sz val="11"/>
        <rFont val="ＭＳ Ｐ明朝"/>
        <family val="1"/>
        <charset val="128"/>
      </rPr>
      <t>日本赤十字社医学会</t>
    </r>
    <rPh sb="13" eb="15">
      <t>ヒロオ</t>
    </rPh>
    <rPh sb="16" eb="17">
      <t>ヒガシ</t>
    </rPh>
    <rPh sb="17" eb="18">
      <t>ヤマ</t>
    </rPh>
    <phoneticPr fontId="3"/>
  </si>
  <si>
    <r>
      <t>2/</t>
    </r>
    <r>
      <rPr>
        <sz val="11"/>
        <color rgb="FFFF0000"/>
        <rFont val="ＭＳ Ｐ明朝"/>
        <family val="1"/>
        <charset val="128"/>
      </rPr>
      <t>21</t>
    </r>
    <r>
      <rPr>
        <sz val="11"/>
        <rFont val="ＭＳ Ｐ明朝"/>
        <family val="1"/>
        <charset val="128"/>
      </rPr>
      <t>-2/24日本災害医学会　日当</t>
    </r>
    <rPh sb="9" eb="16">
      <t>ニホンサイガイイガクカイ</t>
    </rPh>
    <rPh sb="17" eb="19">
      <t>ニットウ</t>
    </rPh>
    <phoneticPr fontId="3"/>
  </si>
  <si>
    <t>7/15　第１回会議にかかる日当</t>
    <rPh sb="5" eb="6">
      <t>ダイ</t>
    </rPh>
    <rPh sb="7" eb="8">
      <t>カイ</t>
    </rPh>
    <rPh sb="8" eb="10">
      <t>カイギ</t>
    </rPh>
    <rPh sb="14" eb="16">
      <t>ニットウ</t>
    </rPh>
    <phoneticPr fontId="3"/>
  </si>
  <si>
    <t>為替差損</t>
    <rPh sb="0" eb="1">
      <t>タメ</t>
    </rPh>
    <rPh sb="1" eb="2">
      <t>カ</t>
    </rPh>
    <rPh sb="2" eb="4">
      <t>サソン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</si>
</sst>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76" formatCode="[$-411]ge\.m\.d;@"/>
    <numFmt numFmtId="177" formatCode="[$-411]ggge&quot;年&quot;m&quot;月&quot;d&quot;日 現在&quot;;@"/>
    <numFmt numFmtId="178" formatCode="_-* #,##0_-;\-* #,##0_-;_-* &quot;-&quot;_-;_-@_-"/>
    <numFmt numFmtId="179" formatCode="#,##0_ "/>
    <numFmt numFmtId="180" formatCode="#,##0_);[Red]\(#,##0\)"/>
    <numFmt numFmtId="181" formatCode="#,##0_ ;[Red]\-#,##0\ "/>
    <numFmt numFmtId="182" formatCode="m/d;@"/>
    <numFmt numFmtId="183" formatCode="0.0%"/>
  </numFmts>
  <fonts count="59" x14ac:knownFonts="1">
    <font>
      <sz val="11"/>
      <color theme="1"/>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0"/>
      <color theme="1"/>
      <name val="ＭＳ Ｐ明朝"/>
      <family val="1"/>
      <charset val="128"/>
    </font>
    <font>
      <sz val="9"/>
      <name val="ＭＳ Ｐ明朝"/>
      <family val="1"/>
      <charset val="128"/>
    </font>
    <font>
      <b/>
      <sz val="18"/>
      <color indexed="56"/>
      <name val="ＭＳ Ｐゴシック"/>
      <family val="3"/>
      <charset val="128"/>
    </font>
    <font>
      <sz val="8"/>
      <color theme="1"/>
      <name val="ＭＳ Ｐ明朝"/>
      <family val="1"/>
      <charset val="128"/>
    </font>
    <font>
      <sz val="10"/>
      <name val="ＭＳ Ｐゴシック"/>
      <family val="3"/>
      <charset val="128"/>
    </font>
    <font>
      <sz val="11"/>
      <name val="ＭＳ Ｐ明朝"/>
      <family val="1"/>
      <charset val="128"/>
    </font>
    <font>
      <sz val="8"/>
      <name val="ＭＳ Ｐ明朝"/>
      <family val="1"/>
      <charset val="128"/>
    </font>
    <font>
      <sz val="11"/>
      <name val="ＭＳ Ｐゴシック"/>
      <family val="3"/>
      <charset val="128"/>
    </font>
    <font>
      <sz val="11"/>
      <color indexed="20"/>
      <name val="ＭＳ Ｐゴシック"/>
      <family val="3"/>
      <charset val="128"/>
    </font>
    <font>
      <strike/>
      <sz val="11"/>
      <color rgb="FFFF0000"/>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4"/>
      <color rgb="FFFF0000"/>
      <name val="ＭＳ Ｐ明朝"/>
      <family val="1"/>
      <charset val="128"/>
    </font>
    <font>
      <sz val="18"/>
      <color theme="1"/>
      <name val="ＭＳ Ｐゴシック"/>
      <family val="2"/>
      <charset val="128"/>
      <scheme val="minor"/>
    </font>
    <font>
      <sz val="18"/>
      <color theme="1"/>
      <name val="ＭＳ Ｐゴシック"/>
      <family val="3"/>
      <charset val="128"/>
      <scheme val="minor"/>
    </font>
    <font>
      <sz val="11"/>
      <color rgb="FF0000FF"/>
      <name val="ＭＳ Ｐ明朝"/>
      <family val="1"/>
      <charset val="128"/>
    </font>
    <font>
      <sz val="10"/>
      <color rgb="FF0000FF"/>
      <name val="ＭＳ Ｐ明朝"/>
      <family val="1"/>
      <charset val="128"/>
    </font>
    <font>
      <strike/>
      <sz val="11"/>
      <color rgb="FF0000FF"/>
      <name val="ＭＳ Ｐ明朝"/>
      <family val="1"/>
      <charset val="128"/>
    </font>
    <font>
      <b/>
      <sz val="14"/>
      <color rgb="FF0000FF"/>
      <name val="ＭＳ Ｐ明朝"/>
      <family val="1"/>
      <charset val="128"/>
    </font>
    <font>
      <sz val="16"/>
      <color theme="1"/>
      <name val="ＭＳ Ｐゴシック"/>
      <family val="2"/>
      <charset val="128"/>
      <scheme val="minor"/>
    </font>
    <font>
      <sz val="16"/>
      <color theme="1"/>
      <name val="ＭＳ Ｐゴシック"/>
      <family val="3"/>
      <charset val="128"/>
      <scheme val="minor"/>
    </font>
    <font>
      <sz val="18"/>
      <name val="ＭＳ Ｐゴシック"/>
      <family val="2"/>
      <charset val="128"/>
      <scheme val="minor"/>
    </font>
    <font>
      <sz val="9"/>
      <color theme="1"/>
      <name val="ＭＳ Ｐ明朝"/>
      <family val="1"/>
      <charset val="128"/>
    </font>
    <font>
      <sz val="11"/>
      <color rgb="FFFF0000"/>
      <name val="ＭＳ Ｐ明朝"/>
      <family val="1"/>
      <charset val="128"/>
    </font>
    <font>
      <sz val="11"/>
      <color rgb="FF009900"/>
      <name val="ＭＳ Ｐ明朝"/>
      <family val="1"/>
      <charset val="128"/>
    </font>
    <font>
      <sz val="11"/>
      <color indexed="8"/>
      <name val="ＭＳ Ｐ明朝"/>
      <family val="1"/>
      <charset val="128"/>
    </font>
    <font>
      <sz val="11"/>
      <color theme="4" tint="-0.499984740745262"/>
      <name val="ＭＳ Ｐ明朝"/>
      <family val="1"/>
      <charset val="128"/>
    </font>
    <font>
      <sz val="11"/>
      <color theme="0"/>
      <name val="ＭＳ Ｐ明朝"/>
      <family val="1"/>
      <charset val="128"/>
    </font>
    <font>
      <strike/>
      <sz val="11"/>
      <color theme="0"/>
      <name val="ＭＳ Ｐ明朝"/>
      <family val="1"/>
      <charset val="128"/>
    </font>
    <font>
      <sz val="11"/>
      <color theme="4" tint="-0.499984740745262"/>
      <name val="ＭＳ Ｐゴシック"/>
      <family val="3"/>
      <charset val="128"/>
    </font>
    <font>
      <sz val="11"/>
      <color theme="4" tint="-0.249977111117893"/>
      <name val="ＭＳ Ｐ明朝"/>
      <family val="1"/>
      <charset val="128"/>
    </font>
    <font>
      <sz val="11"/>
      <color theme="0"/>
      <name val="ＭＳ Ｐゴシック"/>
      <family val="2"/>
      <charset val="128"/>
      <scheme val="minor"/>
    </font>
    <font>
      <sz val="11"/>
      <name val="ＭＳ Ｐゴシック"/>
      <family val="2"/>
      <charset val="128"/>
      <scheme val="minor"/>
    </font>
    <font>
      <sz val="10"/>
      <name val="ＭＳ Ｐ明朝"/>
      <family val="1"/>
      <charset val="128"/>
    </font>
    <font>
      <sz val="9"/>
      <color rgb="FFFF0000"/>
      <name val="ＭＳ Ｐ明朝"/>
      <family val="1"/>
      <charset val="128"/>
    </font>
    <font>
      <sz val="11"/>
      <color rgb="FF33CC33"/>
      <name val="ＭＳ Ｐ明朝"/>
      <family val="1"/>
      <charset val="128"/>
    </font>
    <font>
      <sz val="11"/>
      <color rgb="FFFF0000"/>
      <name val="ＭＳ Ｐゴシック"/>
      <family val="2"/>
      <charset val="128"/>
      <scheme val="minor"/>
    </font>
    <font>
      <sz val="9"/>
      <color indexed="81"/>
      <name val="ＭＳ Ｐゴシック"/>
      <family val="3"/>
      <charset val="128"/>
    </font>
    <font>
      <b/>
      <sz val="9"/>
      <color indexed="81"/>
      <name val="ＭＳ Ｐゴシック"/>
      <family val="3"/>
      <charset val="128"/>
    </font>
    <font>
      <strike/>
      <sz val="11"/>
      <color theme="1"/>
      <name val="ＭＳ Ｐ明朝"/>
      <family val="1"/>
      <charset val="128"/>
    </font>
    <font>
      <b/>
      <sz val="11"/>
      <color rgb="FFFF0000"/>
      <name val="ＭＳ Ｐ明朝"/>
      <family val="1"/>
      <charset val="128"/>
    </font>
  </fonts>
  <fills count="32">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theme="9"/>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3">
    <xf numFmtId="0" fontId="0" fillId="0" borderId="0">
      <alignment vertical="center"/>
    </xf>
    <xf numFmtId="38" fontId="1" fillId="0" borderId="0" applyFont="0" applyFill="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21" borderId="0" applyNumberFormat="0" applyBorder="0" applyAlignment="0" applyProtection="0">
      <alignment vertical="center"/>
    </xf>
    <xf numFmtId="0" fontId="6" fillId="0" borderId="0" applyNumberFormat="0" applyFill="0" applyBorder="0" applyAlignment="0" applyProtection="0">
      <alignment vertical="center"/>
    </xf>
    <xf numFmtId="0" fontId="17" fillId="22" borderId="7" applyNumberFormat="0" applyAlignment="0" applyProtection="0">
      <alignment vertical="center"/>
    </xf>
    <xf numFmtId="0" fontId="18" fillId="23" borderId="0" applyNumberFormat="0" applyBorder="0" applyAlignment="0" applyProtection="0">
      <alignment vertical="center"/>
    </xf>
    <xf numFmtId="0" fontId="11" fillId="24" borderId="8" applyNumberFormat="0" applyFont="0" applyAlignment="0" applyProtection="0">
      <alignment vertical="center"/>
    </xf>
    <xf numFmtId="0" fontId="19" fillId="0" borderId="9" applyNumberFormat="0" applyFill="0" applyAlignment="0" applyProtection="0">
      <alignment vertical="center"/>
    </xf>
    <xf numFmtId="0" fontId="12" fillId="5" borderId="0" applyNumberFormat="0" applyBorder="0" applyAlignment="0" applyProtection="0">
      <alignment vertical="center"/>
    </xf>
    <xf numFmtId="0" fontId="20" fillId="25" borderId="10" applyNumberFormat="0" applyAlignment="0" applyProtection="0">
      <alignment vertical="center"/>
    </xf>
    <xf numFmtId="0" fontId="14" fillId="0" borderId="0" applyNumberFormat="0" applyFill="0" applyBorder="0" applyAlignment="0" applyProtection="0">
      <alignment vertical="center"/>
    </xf>
    <xf numFmtId="38" fontId="15" fillId="0" borderId="0" applyFont="0" applyFill="0" applyBorder="0" applyAlignment="0" applyProtection="0">
      <alignment vertical="center"/>
    </xf>
    <xf numFmtId="38" fontId="11" fillId="0" borderId="0" applyFont="0" applyFill="0" applyBorder="0" applyAlignment="0" applyProtection="0">
      <alignment vertical="center"/>
    </xf>
    <xf numFmtId="178" fontId="8" fillId="0" borderId="0" applyFont="0" applyFill="0" applyBorder="0" applyAlignment="0" applyProtection="0"/>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25" borderId="15" applyNumberFormat="0" applyAlignment="0" applyProtection="0">
      <alignment vertical="center"/>
    </xf>
    <xf numFmtId="0" fontId="26" fillId="0" borderId="0" applyNumberFormat="0" applyFill="0" applyBorder="0" applyAlignment="0" applyProtection="0">
      <alignment vertical="center"/>
    </xf>
    <xf numFmtId="0" fontId="27" fillId="9" borderId="10" applyNumberFormat="0" applyAlignment="0" applyProtection="0">
      <alignment vertical="center"/>
    </xf>
    <xf numFmtId="0" fontId="28" fillId="0" borderId="0">
      <alignment vertical="center"/>
    </xf>
    <xf numFmtId="0" fontId="11" fillId="0" borderId="0">
      <alignment vertical="center"/>
    </xf>
    <xf numFmtId="0" fontId="1" fillId="0" borderId="0">
      <alignment vertical="center"/>
    </xf>
    <xf numFmtId="0" fontId="1" fillId="0" borderId="0">
      <alignment vertical="center"/>
    </xf>
    <xf numFmtId="0" fontId="8" fillId="0" borderId="0"/>
    <xf numFmtId="0" fontId="8" fillId="0" borderId="0"/>
    <xf numFmtId="0" fontId="29" fillId="6" borderId="0" applyNumberFormat="0" applyBorder="0" applyAlignment="0" applyProtection="0">
      <alignment vertical="center"/>
    </xf>
    <xf numFmtId="0" fontId="49" fillId="28" borderId="0" applyNumberFormat="0" applyBorder="0" applyAlignment="0" applyProtection="0">
      <alignment vertical="center"/>
    </xf>
  </cellStyleXfs>
  <cellXfs count="765">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0" xfId="0" applyFont="1" applyAlignment="1">
      <alignment horizontal="distributed" vertical="center" justifyLastLine="1" shrinkToFit="1"/>
    </xf>
    <xf numFmtId="0" fontId="13" fillId="0" borderId="0" xfId="0" applyFont="1" applyAlignment="1">
      <alignment vertical="center" shrinkToFit="1"/>
    </xf>
    <xf numFmtId="0" fontId="33" fillId="0" borderId="0" xfId="0" applyFont="1" applyAlignment="1">
      <alignment vertical="center" shrinkToFit="1"/>
    </xf>
    <xf numFmtId="0" fontId="35" fillId="0" borderId="0" xfId="0" applyFont="1" applyAlignment="1">
      <alignment vertical="center" shrinkToFit="1"/>
    </xf>
    <xf numFmtId="0" fontId="2" fillId="0" borderId="21" xfId="0" applyFont="1" applyBorder="1" applyAlignment="1">
      <alignment horizontal="distributed" vertical="center" justifyLastLine="1" shrinkToFit="1"/>
    </xf>
    <xf numFmtId="179" fontId="31" fillId="26" borderId="2" xfId="0" applyNumberFormat="1" applyFont="1" applyFill="1" applyBorder="1" applyAlignment="1">
      <alignment horizontal="right" vertical="center"/>
    </xf>
    <xf numFmtId="0" fontId="39" fillId="26" borderId="2" xfId="0" applyFont="1" applyFill="1" applyBorder="1" applyAlignment="1">
      <alignment horizontal="left" vertical="center"/>
    </xf>
    <xf numFmtId="176" fontId="2" fillId="0" borderId="0" xfId="0" applyNumberFormat="1" applyFont="1" applyAlignment="1">
      <alignment vertical="center" shrinkToFit="1"/>
    </xf>
    <xf numFmtId="49" fontId="2" fillId="0" borderId="0" xfId="0" applyNumberFormat="1" applyFont="1" applyAlignment="1">
      <alignment vertical="center" shrinkToFit="1"/>
    </xf>
    <xf numFmtId="0" fontId="2" fillId="26" borderId="0" xfId="0" applyFont="1" applyFill="1" applyAlignment="1">
      <alignment vertical="center" shrinkToFit="1"/>
    </xf>
    <xf numFmtId="49" fontId="33" fillId="26" borderId="2" xfId="0" applyNumberFormat="1" applyFont="1" applyFill="1" applyBorder="1" applyAlignment="1">
      <alignment vertical="center" shrinkToFit="1"/>
    </xf>
    <xf numFmtId="0" fontId="33" fillId="26" borderId="2" xfId="0" applyFont="1" applyFill="1" applyBorder="1" applyAlignment="1">
      <alignment vertical="center" shrinkToFit="1"/>
    </xf>
    <xf numFmtId="0" fontId="33" fillId="26" borderId="0" xfId="0" applyFont="1" applyFill="1" applyAlignment="1">
      <alignment vertical="center" shrinkToFit="1"/>
    </xf>
    <xf numFmtId="0" fontId="2" fillId="26" borderId="0" xfId="0" applyFont="1" applyFill="1" applyAlignment="1">
      <alignment horizontal="center" vertical="center" shrinkToFit="1"/>
    </xf>
    <xf numFmtId="49" fontId="2" fillId="26" borderId="0" xfId="0" applyNumberFormat="1" applyFont="1" applyFill="1" applyAlignment="1">
      <alignment vertical="center" shrinkToFit="1"/>
    </xf>
    <xf numFmtId="176" fontId="2" fillId="26" borderId="0" xfId="0" applyNumberFormat="1" applyFont="1" applyFill="1" applyAlignment="1">
      <alignment vertical="center" shrinkToFit="1"/>
    </xf>
    <xf numFmtId="0" fontId="9" fillId="26" borderId="3" xfId="0" applyFont="1" applyFill="1" applyBorder="1" applyAlignment="1">
      <alignment horizontal="left" vertical="center" shrinkToFit="1"/>
    </xf>
    <xf numFmtId="0" fontId="9" fillId="26" borderId="4" xfId="0" applyFont="1" applyFill="1" applyBorder="1" applyAlignment="1">
      <alignment horizontal="left" vertical="center" shrinkToFit="1"/>
    </xf>
    <xf numFmtId="0" fontId="9" fillId="26" borderId="5" xfId="0" applyFont="1" applyFill="1" applyBorder="1" applyAlignment="1">
      <alignment horizontal="left" vertical="center" shrinkToFit="1"/>
    </xf>
    <xf numFmtId="38" fontId="9" fillId="26" borderId="3" xfId="1" applyFont="1" applyFill="1" applyBorder="1" applyAlignment="1">
      <alignment horizontal="right" vertical="center" shrinkToFit="1"/>
    </xf>
    <xf numFmtId="38" fontId="9" fillId="26" borderId="4" xfId="1" applyFont="1" applyFill="1" applyBorder="1" applyAlignment="1">
      <alignment horizontal="right" vertical="center" shrinkToFit="1"/>
    </xf>
    <xf numFmtId="38" fontId="9" fillId="26" borderId="5" xfId="1" applyFont="1" applyFill="1" applyBorder="1" applyAlignment="1">
      <alignment horizontal="right" vertical="center" shrinkToFit="1"/>
    </xf>
    <xf numFmtId="0" fontId="33" fillId="3" borderId="2" xfId="0" applyFont="1" applyFill="1" applyBorder="1" applyAlignment="1">
      <alignment horizontal="distributed" vertical="center" wrapText="1" justifyLastLine="1" shrinkToFit="1"/>
    </xf>
    <xf numFmtId="0" fontId="33" fillId="3" borderId="2" xfId="0" applyFont="1" applyFill="1" applyBorder="1" applyAlignment="1">
      <alignment horizontal="distributed" vertical="center" justifyLastLine="1" shrinkToFit="1"/>
    </xf>
    <xf numFmtId="0" fontId="2" fillId="0" borderId="2" xfId="0" applyFont="1" applyBorder="1" applyAlignment="1">
      <alignment horizontal="right" vertical="center" shrinkToFit="1"/>
    </xf>
    <xf numFmtId="0" fontId="41" fillId="0" borderId="2" xfId="0" applyFont="1" applyBorder="1" applyAlignment="1">
      <alignment horizontal="right" vertical="center" shrinkToFit="1"/>
    </xf>
    <xf numFmtId="0" fontId="2" fillId="26" borderId="4" xfId="0" applyFont="1" applyFill="1" applyBorder="1" applyAlignment="1">
      <alignment horizontal="left" vertical="center" shrinkToFit="1"/>
    </xf>
    <xf numFmtId="0" fontId="2" fillId="26" borderId="4" xfId="0" applyFont="1" applyFill="1" applyBorder="1" applyAlignment="1">
      <alignment horizontal="left" vertical="center" wrapText="1" shrinkToFit="1"/>
    </xf>
    <xf numFmtId="49" fontId="33" fillId="26" borderId="28" xfId="0" applyNumberFormat="1" applyFont="1" applyFill="1" applyBorder="1" applyAlignment="1">
      <alignment vertical="center" shrinkToFit="1"/>
    </xf>
    <xf numFmtId="0" fontId="33" fillId="26" borderId="28" xfId="0" applyFont="1" applyFill="1" applyBorder="1" applyAlignment="1">
      <alignmen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33" fillId="0" borderId="0" xfId="0" applyFont="1" applyAlignment="1">
      <alignment horizontal="left" vertical="center" shrinkToFit="1"/>
    </xf>
    <xf numFmtId="0" fontId="2" fillId="26" borderId="21" xfId="0" applyFont="1" applyFill="1" applyBorder="1" applyAlignment="1">
      <alignment horizontal="left" vertical="center" justifyLastLine="1" shrinkToFit="1"/>
    </xf>
    <xf numFmtId="0" fontId="33" fillId="26" borderId="2" xfId="0" applyFont="1" applyFill="1" applyBorder="1" applyAlignment="1">
      <alignment horizontal="left" vertical="center" wrapText="1" justifyLastLine="1" shrinkToFit="1"/>
    </xf>
    <xf numFmtId="0" fontId="33" fillId="26" borderId="2" xfId="0" applyFont="1" applyFill="1" applyBorder="1" applyAlignment="1">
      <alignment horizontal="left" vertical="center" justifyLastLine="1" shrinkToFit="1"/>
    </xf>
    <xf numFmtId="0" fontId="9" fillId="26" borderId="2" xfId="0" applyFont="1" applyFill="1" applyBorder="1" applyAlignment="1">
      <alignment horizontal="center" vertical="center" justifyLastLine="1" shrinkToFit="1"/>
    </xf>
    <xf numFmtId="0" fontId="2" fillId="26" borderId="2" xfId="0" applyFont="1" applyFill="1" applyBorder="1" applyAlignment="1">
      <alignment horizontal="center" vertical="center" justifyLastLine="1" shrinkToFit="1"/>
    </xf>
    <xf numFmtId="0" fontId="2" fillId="26" borderId="0" xfId="0" applyFont="1" applyFill="1" applyAlignment="1">
      <alignment horizontal="left" vertical="center" justifyLastLine="1" shrinkToFit="1"/>
    </xf>
    <xf numFmtId="0" fontId="2" fillId="26" borderId="19" xfId="0" applyFont="1" applyFill="1" applyBorder="1" applyAlignment="1">
      <alignment horizontal="left" vertical="center" justifyLastLine="1" shrinkToFit="1"/>
    </xf>
    <xf numFmtId="0" fontId="2" fillId="26" borderId="4" xfId="0" applyFont="1" applyFill="1" applyBorder="1" applyAlignment="1">
      <alignment horizontal="left" vertical="center" justifyLastLine="1" shrinkToFit="1"/>
    </xf>
    <xf numFmtId="0" fontId="33" fillId="26" borderId="4" xfId="0" applyFont="1" applyFill="1" applyBorder="1" applyAlignment="1">
      <alignment horizontal="left" vertical="center" wrapText="1" justifyLastLine="1" shrinkToFit="1"/>
    </xf>
    <xf numFmtId="0" fontId="33" fillId="26" borderId="4" xfId="0" applyFont="1" applyFill="1" applyBorder="1" applyAlignment="1">
      <alignment horizontal="left" vertical="center" justifyLastLine="1" shrinkToFit="1"/>
    </xf>
    <xf numFmtId="183" fontId="2" fillId="26" borderId="2" xfId="0" applyNumberFormat="1" applyFont="1" applyFill="1" applyBorder="1" applyAlignment="1">
      <alignment horizontal="right" vertical="center" shrinkToFit="1"/>
    </xf>
    <xf numFmtId="49" fontId="33" fillId="0" borderId="6" xfId="0" applyNumberFormat="1" applyFont="1" applyBorder="1" applyAlignment="1">
      <alignment horizontal="left" vertical="center" shrinkToFit="1"/>
    </xf>
    <xf numFmtId="0" fontId="33" fillId="0" borderId="6" xfId="0" applyFont="1" applyBorder="1" applyAlignment="1">
      <alignment horizontal="left" vertical="center" shrinkToFit="1"/>
    </xf>
    <xf numFmtId="49" fontId="33" fillId="0" borderId="2" xfId="0" applyNumberFormat="1" applyFont="1" applyBorder="1" applyAlignment="1">
      <alignment horizontal="left" vertical="center" shrinkToFit="1"/>
    </xf>
    <xf numFmtId="0" fontId="33" fillId="0" borderId="2" xfId="0" applyFont="1" applyBorder="1" applyAlignment="1">
      <alignment horizontal="left" vertical="center" shrinkToFit="1"/>
    </xf>
    <xf numFmtId="0" fontId="33" fillId="26" borderId="20" xfId="0" applyFont="1" applyFill="1" applyBorder="1" applyAlignment="1">
      <alignment horizontal="left" vertical="center" wrapText="1" justifyLastLine="1" shrinkToFit="1"/>
    </xf>
    <xf numFmtId="0" fontId="33" fillId="26" borderId="20" xfId="0" applyFont="1" applyFill="1" applyBorder="1" applyAlignment="1">
      <alignment horizontal="left" vertical="center" justifyLastLine="1" shrinkToFit="1"/>
    </xf>
    <xf numFmtId="0" fontId="2" fillId="26" borderId="0" xfId="0" applyFont="1" applyFill="1" applyAlignment="1">
      <alignment horizontal="left" vertical="center" shrinkToFit="1"/>
    </xf>
    <xf numFmtId="49" fontId="33" fillId="26" borderId="2" xfId="0" applyNumberFormat="1" applyFont="1" applyFill="1" applyBorder="1" applyAlignment="1">
      <alignment horizontal="left" vertical="center" shrinkToFit="1"/>
    </xf>
    <xf numFmtId="0" fontId="33" fillId="26" borderId="2" xfId="0" applyFont="1" applyFill="1" applyBorder="1" applyAlignment="1">
      <alignment horizontal="left" vertical="center" shrinkToFit="1"/>
    </xf>
    <xf numFmtId="38" fontId="33" fillId="26" borderId="2" xfId="0" applyNumberFormat="1" applyFont="1" applyFill="1" applyBorder="1" applyAlignment="1">
      <alignment horizontal="left" vertical="center" shrinkToFit="1"/>
    </xf>
    <xf numFmtId="0" fontId="2" fillId="26" borderId="20" xfId="0" applyFont="1" applyFill="1" applyBorder="1" applyAlignment="1">
      <alignment horizontal="left" vertical="center" shrinkToFit="1"/>
    </xf>
    <xf numFmtId="38" fontId="33" fillId="26" borderId="0" xfId="0" applyNumberFormat="1" applyFont="1" applyFill="1" applyAlignment="1">
      <alignment horizontal="left" vertical="center" shrinkToFit="1"/>
    </xf>
    <xf numFmtId="3" fontId="2" fillId="26" borderId="0" xfId="0" applyNumberFormat="1" applyFont="1" applyFill="1" applyAlignment="1">
      <alignment horizontal="left" vertical="center" shrinkToFit="1"/>
    </xf>
    <xf numFmtId="0" fontId="2" fillId="26" borderId="6" xfId="0" applyFont="1" applyFill="1" applyBorder="1" applyAlignment="1">
      <alignment horizontal="left" vertical="center" shrinkToFit="1"/>
    </xf>
    <xf numFmtId="38" fontId="33" fillId="0" borderId="2" xfId="0" applyNumberFormat="1" applyFont="1" applyBorder="1" applyAlignment="1">
      <alignment horizontal="left" vertical="center" shrinkToFit="1"/>
    </xf>
    <xf numFmtId="38" fontId="33" fillId="0" borderId="0" xfId="0" applyNumberFormat="1" applyFont="1" applyAlignment="1">
      <alignment horizontal="left" vertical="center" shrinkToFit="1"/>
    </xf>
    <xf numFmtId="0" fontId="13" fillId="0" borderId="0" xfId="0" applyFont="1" applyAlignment="1">
      <alignment horizontal="left" vertical="center" shrinkToFit="1"/>
    </xf>
    <xf numFmtId="0" fontId="35" fillId="0" borderId="0" xfId="0" applyFont="1" applyAlignment="1">
      <alignment horizontal="left" vertical="center" shrinkToFit="1"/>
    </xf>
    <xf numFmtId="38" fontId="9" fillId="0" borderId="2" xfId="0" applyNumberFormat="1" applyFont="1" applyBorder="1" applyAlignment="1">
      <alignment horizontal="right" vertical="center" shrinkToFit="1"/>
    </xf>
    <xf numFmtId="179" fontId="9" fillId="26" borderId="5" xfId="0" applyNumberFormat="1" applyFont="1" applyFill="1" applyBorder="1" applyAlignment="1">
      <alignment horizontal="right" vertical="center" justifyLastLine="1" shrinkToFit="1"/>
    </xf>
    <xf numFmtId="177" fontId="36" fillId="26" borderId="0" xfId="0" applyNumberFormat="1" applyFont="1" applyFill="1" applyAlignment="1">
      <alignment vertical="center" shrinkToFit="1"/>
    </xf>
    <xf numFmtId="0" fontId="0" fillId="26" borderId="0" xfId="0" applyFill="1">
      <alignment vertical="center"/>
    </xf>
    <xf numFmtId="0" fontId="31" fillId="26" borderId="2" xfId="0" applyFont="1" applyFill="1" applyBorder="1" applyAlignment="1">
      <alignment horizontal="center" vertical="center"/>
    </xf>
    <xf numFmtId="0" fontId="32" fillId="26" borderId="2" xfId="0" applyFont="1" applyFill="1" applyBorder="1" applyAlignment="1">
      <alignment horizontal="center" vertical="center"/>
    </xf>
    <xf numFmtId="0" fontId="0" fillId="26" borderId="22" xfId="0" applyFill="1" applyBorder="1">
      <alignment vertical="center"/>
    </xf>
    <xf numFmtId="38" fontId="32" fillId="26" borderId="2" xfId="1" applyFont="1" applyFill="1" applyBorder="1">
      <alignment vertical="center"/>
    </xf>
    <xf numFmtId="38" fontId="37" fillId="26" borderId="2" xfId="0" applyNumberFormat="1" applyFont="1" applyFill="1" applyBorder="1">
      <alignment vertical="center"/>
    </xf>
    <xf numFmtId="0" fontId="32" fillId="26" borderId="2" xfId="0" applyFont="1" applyFill="1" applyBorder="1">
      <alignment vertical="center"/>
    </xf>
    <xf numFmtId="180" fontId="32" fillId="26" borderId="2" xfId="0" applyNumberFormat="1" applyFont="1" applyFill="1" applyBorder="1">
      <alignment vertical="center"/>
    </xf>
    <xf numFmtId="0" fontId="37" fillId="26" borderId="0" xfId="0" applyFont="1" applyFill="1">
      <alignment vertical="center"/>
    </xf>
    <xf numFmtId="0" fontId="32" fillId="26" borderId="19" xfId="0" applyFont="1" applyFill="1" applyBorder="1" applyAlignment="1">
      <alignment vertical="center" wrapText="1"/>
    </xf>
    <xf numFmtId="0" fontId="32" fillId="26" borderId="26" xfId="0" applyFont="1" applyFill="1" applyBorder="1">
      <alignment vertical="center"/>
    </xf>
    <xf numFmtId="180" fontId="32" fillId="26" borderId="25" xfId="0" applyNumberFormat="1" applyFont="1" applyFill="1" applyBorder="1">
      <alignment vertical="center"/>
    </xf>
    <xf numFmtId="38" fontId="32" fillId="26" borderId="25" xfId="1" applyFont="1" applyFill="1" applyBorder="1">
      <alignment vertical="center"/>
    </xf>
    <xf numFmtId="0" fontId="32" fillId="26" borderId="20" xfId="0" applyFont="1" applyFill="1" applyBorder="1" applyAlignment="1">
      <alignment horizontal="center" vertical="center"/>
    </xf>
    <xf numFmtId="0" fontId="37" fillId="26" borderId="20" xfId="0" applyFont="1" applyFill="1" applyBorder="1">
      <alignment vertical="center"/>
    </xf>
    <xf numFmtId="0" fontId="38" fillId="26" borderId="5" xfId="0" applyFont="1" applyFill="1" applyBorder="1" applyAlignment="1">
      <alignment horizontal="center" vertical="center"/>
    </xf>
    <xf numFmtId="38" fontId="32" fillId="26" borderId="16" xfId="0" applyNumberFormat="1" applyFont="1" applyFill="1" applyBorder="1">
      <alignment vertical="center"/>
    </xf>
    <xf numFmtId="181" fontId="38" fillId="26" borderId="6" xfId="0" applyNumberFormat="1" applyFont="1" applyFill="1" applyBorder="1">
      <alignment vertical="center"/>
    </xf>
    <xf numFmtId="0" fontId="2" fillId="26" borderId="28" xfId="0" applyFont="1" applyFill="1" applyBorder="1" applyAlignment="1">
      <alignment horizontal="center" vertical="center" shrinkToFit="1"/>
    </xf>
    <xf numFmtId="182" fontId="2" fillId="26" borderId="28" xfId="0" applyNumberFormat="1" applyFont="1" applyFill="1" applyBorder="1" applyAlignment="1">
      <alignment horizontal="center" vertical="center" shrinkToFit="1"/>
    </xf>
    <xf numFmtId="49" fontId="33" fillId="26" borderId="30" xfId="0" applyNumberFormat="1" applyFont="1" applyFill="1" applyBorder="1" applyAlignment="1">
      <alignment vertical="center" shrinkToFit="1"/>
    </xf>
    <xf numFmtId="0" fontId="33" fillId="26" borderId="30" xfId="0" applyFont="1" applyFill="1" applyBorder="1" applyAlignment="1">
      <alignment vertical="center" shrinkToFit="1"/>
    </xf>
    <xf numFmtId="0" fontId="43" fillId="26" borderId="31" xfId="0" applyFont="1" applyFill="1" applyBorder="1" applyAlignment="1">
      <alignment horizontal="center" vertical="center" shrinkToFit="1"/>
    </xf>
    <xf numFmtId="0" fontId="43" fillId="26" borderId="1" xfId="0" applyFont="1" applyFill="1" applyBorder="1" applyAlignment="1">
      <alignment horizontal="center" vertical="center" shrinkToFit="1"/>
    </xf>
    <xf numFmtId="0" fontId="43" fillId="26" borderId="27" xfId="0" applyFont="1" applyFill="1" applyBorder="1" applyAlignment="1">
      <alignment horizontal="center" vertical="center" shrinkToFit="1"/>
    </xf>
    <xf numFmtId="0" fontId="2" fillId="26" borderId="31" xfId="0" applyFont="1" applyFill="1" applyBorder="1" applyAlignment="1">
      <alignment horizontal="left" vertical="center" shrinkToFit="1"/>
    </xf>
    <xf numFmtId="0" fontId="2" fillId="26" borderId="1" xfId="0" applyFont="1" applyFill="1" applyBorder="1" applyAlignment="1">
      <alignment horizontal="left" vertical="center" shrinkToFit="1"/>
    </xf>
    <xf numFmtId="0" fontId="2" fillId="26" borderId="27" xfId="0" applyFont="1" applyFill="1" applyBorder="1" applyAlignment="1">
      <alignment horizontal="left" vertical="center" shrinkToFit="1"/>
    </xf>
    <xf numFmtId="182" fontId="2" fillId="26" borderId="31" xfId="0" applyNumberFormat="1" applyFont="1" applyFill="1" applyBorder="1" applyAlignment="1">
      <alignment horizontal="center" vertical="center" shrinkToFit="1"/>
    </xf>
    <xf numFmtId="182" fontId="2" fillId="26" borderId="1" xfId="0" applyNumberFormat="1" applyFont="1" applyFill="1" applyBorder="1" applyAlignment="1">
      <alignment horizontal="center" vertical="center" shrinkToFit="1"/>
    </xf>
    <xf numFmtId="182" fontId="2" fillId="26" borderId="27" xfId="0" applyNumberFormat="1" applyFont="1" applyFill="1" applyBorder="1" applyAlignment="1">
      <alignment horizontal="center" vertical="center" shrinkToFit="1"/>
    </xf>
    <xf numFmtId="40" fontId="9" fillId="26" borderId="31" xfId="1" applyNumberFormat="1" applyFont="1" applyFill="1" applyBorder="1" applyAlignment="1">
      <alignment horizontal="right" vertical="center" shrinkToFit="1"/>
    </xf>
    <xf numFmtId="40" fontId="9" fillId="26" borderId="1" xfId="1" applyNumberFormat="1" applyFont="1" applyFill="1" applyBorder="1" applyAlignment="1">
      <alignment horizontal="right" vertical="center" shrinkToFit="1"/>
    </xf>
    <xf numFmtId="40" fontId="9" fillId="26" borderId="27" xfId="1" applyNumberFormat="1" applyFont="1" applyFill="1" applyBorder="1" applyAlignment="1">
      <alignment horizontal="right" vertical="center" shrinkToFit="1"/>
    </xf>
    <xf numFmtId="38" fontId="2" fillId="26" borderId="31" xfId="1" applyFont="1" applyFill="1" applyBorder="1" applyAlignment="1">
      <alignment horizontal="right" vertical="center" shrinkToFit="1"/>
    </xf>
    <xf numFmtId="38" fontId="2" fillId="26" borderId="1" xfId="1" applyFont="1" applyFill="1" applyBorder="1" applyAlignment="1">
      <alignment horizontal="right" vertical="center" shrinkToFit="1"/>
    </xf>
    <xf numFmtId="38" fontId="2" fillId="26" borderId="27" xfId="1" applyFont="1" applyFill="1" applyBorder="1" applyAlignment="1">
      <alignment horizontal="right" vertical="center" shrinkToFit="1"/>
    </xf>
    <xf numFmtId="49" fontId="33" fillId="26" borderId="6" xfId="0" applyNumberFormat="1" applyFont="1" applyFill="1" applyBorder="1" applyAlignment="1">
      <alignment vertical="center" shrinkToFit="1"/>
    </xf>
    <xf numFmtId="0" fontId="33" fillId="26" borderId="6" xfId="0" applyFont="1" applyFill="1" applyBorder="1" applyAlignment="1">
      <alignment vertical="center" shrinkToFit="1"/>
    </xf>
    <xf numFmtId="0" fontId="45" fillId="0" borderId="0" xfId="0" applyFont="1" applyAlignment="1">
      <alignment vertical="center" shrinkToFit="1"/>
    </xf>
    <xf numFmtId="0" fontId="45" fillId="26" borderId="28" xfId="0" applyFont="1" applyFill="1" applyBorder="1" applyAlignment="1">
      <alignment vertical="center" shrinkToFit="1"/>
    </xf>
    <xf numFmtId="49" fontId="45" fillId="26" borderId="28" xfId="0" applyNumberFormat="1" applyFont="1" applyFill="1" applyBorder="1" applyAlignment="1">
      <alignment vertical="center" shrinkToFit="1"/>
    </xf>
    <xf numFmtId="0" fontId="45" fillId="0" borderId="0" xfId="0" applyFont="1" applyAlignment="1">
      <alignment horizontal="center" vertical="center" shrinkToFit="1"/>
    </xf>
    <xf numFmtId="0" fontId="45" fillId="26" borderId="0" xfId="0" applyFont="1" applyFill="1" applyAlignment="1">
      <alignment horizontal="center" vertical="center" shrinkToFit="1"/>
    </xf>
    <xf numFmtId="0" fontId="45" fillId="26" borderId="0" xfId="0" applyFont="1" applyFill="1" applyAlignment="1">
      <alignment vertical="center" shrinkToFit="1"/>
    </xf>
    <xf numFmtId="176" fontId="45" fillId="26" borderId="0" xfId="0" applyNumberFormat="1" applyFont="1" applyFill="1" applyAlignment="1">
      <alignment vertical="center" shrinkToFit="1"/>
    </xf>
    <xf numFmtId="0" fontId="46" fillId="0" borderId="0" xfId="0" applyFont="1" applyAlignment="1">
      <alignment vertical="center" shrinkToFit="1"/>
    </xf>
    <xf numFmtId="176" fontId="45" fillId="0" borderId="0" xfId="0" applyNumberFormat="1" applyFont="1" applyAlignment="1">
      <alignment vertical="center" shrinkToFit="1"/>
    </xf>
    <xf numFmtId="0" fontId="2" fillId="27" borderId="0" xfId="0" applyFont="1" applyFill="1" applyAlignment="1">
      <alignment vertical="center" shrinkToFit="1"/>
    </xf>
    <xf numFmtId="49" fontId="33" fillId="27" borderId="2" xfId="0" applyNumberFormat="1" applyFont="1" applyFill="1" applyBorder="1" applyAlignment="1">
      <alignment vertical="center" shrinkToFit="1"/>
    </xf>
    <xf numFmtId="0" fontId="33" fillId="27" borderId="2" xfId="0" applyFont="1" applyFill="1" applyBorder="1" applyAlignment="1">
      <alignment vertical="center" shrinkToFit="1"/>
    </xf>
    <xf numFmtId="49" fontId="33" fillId="26" borderId="32" xfId="0" applyNumberFormat="1" applyFont="1" applyFill="1" applyBorder="1" applyAlignment="1">
      <alignment vertical="center" shrinkToFit="1"/>
    </xf>
    <xf numFmtId="0" fontId="33" fillId="26" borderId="32" xfId="0" applyFont="1" applyFill="1" applyBorder="1" applyAlignment="1">
      <alignment vertical="center" shrinkToFit="1"/>
    </xf>
    <xf numFmtId="3" fontId="2" fillId="0" borderId="0" xfId="0" applyNumberFormat="1" applyFont="1" applyAlignment="1">
      <alignment horizontal="left" vertical="center" shrinkToFit="1"/>
    </xf>
    <xf numFmtId="182" fontId="2" fillId="26" borderId="3" xfId="0" applyNumberFormat="1" applyFont="1" applyFill="1" applyBorder="1" applyAlignment="1">
      <alignment horizontal="center" vertical="center" shrinkToFit="1"/>
    </xf>
    <xf numFmtId="182" fontId="2" fillId="26" borderId="4" xfId="0" applyNumberFormat="1" applyFont="1" applyFill="1" applyBorder="1" applyAlignment="1">
      <alignment horizontal="center" vertical="center" shrinkToFit="1"/>
    </xf>
    <xf numFmtId="182" fontId="2" fillId="26" borderId="5" xfId="0" applyNumberFormat="1" applyFont="1" applyFill="1" applyBorder="1" applyAlignment="1">
      <alignment horizontal="center" vertical="center" shrinkToFit="1"/>
    </xf>
    <xf numFmtId="49" fontId="33" fillId="26" borderId="2" xfId="0" applyNumberFormat="1" applyFont="1" applyFill="1" applyBorder="1" applyAlignment="1">
      <alignment vertical="center" wrapText="1" shrinkToFit="1"/>
    </xf>
    <xf numFmtId="0" fontId="33" fillId="26" borderId="2" xfId="0" applyFont="1" applyFill="1" applyBorder="1" applyAlignment="1">
      <alignment vertical="center" wrapText="1" shrinkToFit="1"/>
    </xf>
    <xf numFmtId="0" fontId="2" fillId="0" borderId="0" xfId="0" applyFont="1" applyAlignment="1">
      <alignment vertical="center" wrapText="1" shrinkToFit="1"/>
    </xf>
    <xf numFmtId="0" fontId="33" fillId="26" borderId="4" xfId="0" applyFont="1" applyFill="1" applyBorder="1" applyAlignment="1">
      <alignment vertical="center" shrinkToFit="1"/>
    </xf>
    <xf numFmtId="182" fontId="2" fillId="26" borderId="4" xfId="0" applyNumberFormat="1" applyFont="1" applyFill="1" applyBorder="1" applyAlignment="1">
      <alignment vertical="center" shrinkToFit="1"/>
    </xf>
    <xf numFmtId="0" fontId="2" fillId="26" borderId="3" xfId="0" applyFont="1" applyFill="1" applyBorder="1" applyAlignment="1">
      <alignment horizontal="left" vertical="center" shrinkToFit="1"/>
    </xf>
    <xf numFmtId="0" fontId="2" fillId="26" borderId="5" xfId="0" applyFont="1" applyFill="1" applyBorder="1" applyAlignment="1">
      <alignment horizontal="left" vertical="center" shrinkToFit="1"/>
    </xf>
    <xf numFmtId="0" fontId="2" fillId="26" borderId="2" xfId="0" applyFont="1" applyFill="1" applyBorder="1" applyAlignment="1">
      <alignment vertical="center" shrinkToFit="1"/>
    </xf>
    <xf numFmtId="0" fontId="2" fillId="26" borderId="0" xfId="0" applyFont="1" applyFill="1" applyAlignment="1">
      <alignment horizontal="right" vertical="center" shrinkToFit="1"/>
    </xf>
    <xf numFmtId="0" fontId="9" fillId="26" borderId="0" xfId="0" applyFont="1" applyFill="1" applyAlignment="1">
      <alignment vertical="center" shrinkToFit="1"/>
    </xf>
    <xf numFmtId="0" fontId="9" fillId="0" borderId="0" xfId="0" applyFont="1" applyAlignment="1">
      <alignment vertical="center" shrinkToFit="1"/>
    </xf>
    <xf numFmtId="0" fontId="9" fillId="26" borderId="2" xfId="0" applyFont="1" applyFill="1" applyBorder="1" applyAlignment="1">
      <alignment vertical="center" shrinkToFit="1"/>
    </xf>
    <xf numFmtId="10" fontId="2" fillId="26" borderId="2" xfId="0" applyNumberFormat="1" applyFont="1" applyFill="1" applyBorder="1" applyAlignment="1">
      <alignment horizontal="right" vertical="center" shrinkToFit="1"/>
    </xf>
    <xf numFmtId="10" fontId="2" fillId="26" borderId="0" xfId="0" applyNumberFormat="1" applyFont="1" applyFill="1" applyAlignment="1">
      <alignment horizontal="left" vertical="center" shrinkToFit="1"/>
    </xf>
    <xf numFmtId="0" fontId="41" fillId="0" borderId="0" xfId="0" applyFont="1" applyAlignment="1">
      <alignment vertical="center" shrinkToFit="1"/>
    </xf>
    <xf numFmtId="0" fontId="41" fillId="26" borderId="2" xfId="0" applyFont="1" applyFill="1" applyBorder="1" applyAlignment="1">
      <alignment vertical="center" shrinkToFit="1"/>
    </xf>
    <xf numFmtId="0" fontId="41" fillId="26" borderId="0" xfId="0" applyFont="1" applyFill="1" applyAlignment="1">
      <alignment vertical="center" shrinkToFit="1"/>
    </xf>
    <xf numFmtId="38" fontId="33" fillId="26" borderId="2" xfId="0" applyNumberFormat="1" applyFont="1" applyFill="1" applyBorder="1" applyAlignment="1">
      <alignment vertical="center" shrinkToFit="1"/>
    </xf>
    <xf numFmtId="0" fontId="2" fillId="2" borderId="0" xfId="0" applyFont="1" applyFill="1" applyAlignment="1">
      <alignment vertical="center" shrinkToFit="1"/>
    </xf>
    <xf numFmtId="49" fontId="33" fillId="2" borderId="2" xfId="0" applyNumberFormat="1" applyFont="1" applyFill="1" applyBorder="1" applyAlignment="1">
      <alignment vertical="center" shrinkToFit="1"/>
    </xf>
    <xf numFmtId="0" fontId="33" fillId="2" borderId="2" xfId="0" applyFont="1" applyFill="1" applyBorder="1" applyAlignment="1">
      <alignment vertical="center" shrinkToFit="1"/>
    </xf>
    <xf numFmtId="0" fontId="57" fillId="26" borderId="0" xfId="0" applyFont="1" applyFill="1" applyAlignment="1">
      <alignment vertical="center" shrinkToFit="1"/>
    </xf>
    <xf numFmtId="182" fontId="2" fillId="29" borderId="3" xfId="0" applyNumberFormat="1" applyFont="1" applyFill="1" applyBorder="1" applyAlignment="1">
      <alignment horizontal="center" vertical="center" shrinkToFit="1"/>
    </xf>
    <xf numFmtId="182" fontId="2" fillId="29" borderId="4" xfId="0" applyNumberFormat="1" applyFont="1" applyFill="1" applyBorder="1" applyAlignment="1">
      <alignment horizontal="center" vertical="center" shrinkToFit="1"/>
    </xf>
    <xf numFmtId="182" fontId="2" fillId="29" borderId="5" xfId="0" applyNumberFormat="1" applyFont="1" applyFill="1" applyBorder="1" applyAlignment="1">
      <alignment horizontal="center" vertical="center" shrinkToFit="1"/>
    </xf>
    <xf numFmtId="0" fontId="2" fillId="30" borderId="0" xfId="0" applyFont="1" applyFill="1" applyAlignment="1">
      <alignment vertical="center" shrinkToFit="1"/>
    </xf>
    <xf numFmtId="182" fontId="2" fillId="30" borderId="3" xfId="0" applyNumberFormat="1" applyFont="1" applyFill="1" applyBorder="1" applyAlignment="1">
      <alignment horizontal="center" vertical="center" shrinkToFit="1"/>
    </xf>
    <xf numFmtId="182" fontId="2" fillId="30" borderId="4" xfId="0" applyNumberFormat="1" applyFont="1" applyFill="1" applyBorder="1" applyAlignment="1">
      <alignment horizontal="center" vertical="center" shrinkToFit="1"/>
    </xf>
    <xf numFmtId="182" fontId="2" fillId="30" borderId="5" xfId="0" applyNumberFormat="1" applyFont="1" applyFill="1" applyBorder="1" applyAlignment="1">
      <alignment horizontal="center" vertical="center" shrinkToFit="1"/>
    </xf>
    <xf numFmtId="0" fontId="2" fillId="30" borderId="3" xfId="0" applyFont="1" applyFill="1" applyBorder="1" applyAlignment="1">
      <alignment horizontal="left" vertical="center" shrinkToFit="1"/>
    </xf>
    <xf numFmtId="0" fontId="2" fillId="30" borderId="4" xfId="0" applyFont="1" applyFill="1" applyBorder="1" applyAlignment="1">
      <alignment horizontal="left" vertical="center" shrinkToFit="1"/>
    </xf>
    <xf numFmtId="0" fontId="2" fillId="30" borderId="5" xfId="0" applyFont="1" applyFill="1" applyBorder="1" applyAlignment="1">
      <alignment horizontal="left" vertical="center" shrinkToFit="1"/>
    </xf>
    <xf numFmtId="49" fontId="33" fillId="30" borderId="2" xfId="0" applyNumberFormat="1" applyFont="1" applyFill="1" applyBorder="1" applyAlignment="1">
      <alignment vertical="center" shrinkToFit="1"/>
    </xf>
    <xf numFmtId="0" fontId="33" fillId="30" borderId="2" xfId="0" applyFont="1" applyFill="1" applyBorder="1" applyAlignment="1">
      <alignment vertical="center" shrinkToFit="1"/>
    </xf>
    <xf numFmtId="3" fontId="2" fillId="0" borderId="3" xfId="0" applyNumberFormat="1" applyFont="1" applyBorder="1" applyAlignment="1">
      <alignment horizontal="left" vertical="center"/>
    </xf>
    <xf numFmtId="3" fontId="2" fillId="0" borderId="4" xfId="0" applyNumberFormat="1" applyFont="1" applyBorder="1" applyAlignment="1">
      <alignment horizontal="left" vertical="center"/>
    </xf>
    <xf numFmtId="3" fontId="2" fillId="0" borderId="5" xfId="0" applyNumberFormat="1" applyFont="1" applyBorder="1" applyAlignment="1">
      <alignment horizontal="left" vertical="center"/>
    </xf>
    <xf numFmtId="182" fontId="41" fillId="26" borderId="4" xfId="0" applyNumberFormat="1" applyFont="1" applyFill="1" applyBorder="1" applyAlignment="1">
      <alignment vertical="center" shrinkToFit="1"/>
    </xf>
    <xf numFmtId="0" fontId="33" fillId="31" borderId="0" xfId="0" applyFont="1" applyFill="1" applyAlignment="1">
      <alignment vertical="center" shrinkToFit="1"/>
    </xf>
    <xf numFmtId="0" fontId="2" fillId="31" borderId="0" xfId="0" applyFont="1" applyFill="1" applyAlignment="1">
      <alignment vertical="center" shrinkToFit="1"/>
    </xf>
    <xf numFmtId="0" fontId="9" fillId="26" borderId="3" xfId="0" applyFont="1" applyFill="1" applyBorder="1" applyAlignment="1">
      <alignment horizontal="center" vertical="center" wrapText="1" justifyLastLine="1" shrinkToFit="1"/>
    </xf>
    <xf numFmtId="0" fontId="9" fillId="26" borderId="4" xfId="0" applyFont="1" applyFill="1" applyBorder="1" applyAlignment="1">
      <alignment horizontal="center" vertical="center" wrapText="1" justifyLastLine="1" shrinkToFit="1"/>
    </xf>
    <xf numFmtId="0" fontId="9" fillId="26" borderId="5" xfId="0" applyFont="1" applyFill="1" applyBorder="1" applyAlignment="1">
      <alignment horizontal="center" vertical="center" wrapText="1" justifyLastLine="1" shrinkToFit="1"/>
    </xf>
    <xf numFmtId="179" fontId="9" fillId="26" borderId="3" xfId="0" applyNumberFormat="1" applyFont="1" applyFill="1" applyBorder="1" applyAlignment="1">
      <alignment horizontal="right" vertical="center" wrapText="1" justifyLastLine="1" shrinkToFit="1"/>
    </xf>
    <xf numFmtId="0" fontId="9" fillId="26" borderId="4" xfId="0" applyFont="1" applyFill="1" applyBorder="1" applyAlignment="1">
      <alignment horizontal="right" vertical="center" wrapText="1" justifyLastLine="1" shrinkToFit="1"/>
    </xf>
    <xf numFmtId="0" fontId="9" fillId="26" borderId="5" xfId="0" applyFont="1" applyFill="1" applyBorder="1" applyAlignment="1">
      <alignment horizontal="right" vertical="center" wrapText="1" justifyLastLine="1" shrinkToFit="1"/>
    </xf>
    <xf numFmtId="176" fontId="2" fillId="0" borderId="20" xfId="0" applyNumberFormat="1" applyFont="1" applyBorder="1" applyAlignment="1">
      <alignment horizontal="left" vertical="center" shrinkToFit="1"/>
    </xf>
    <xf numFmtId="176" fontId="2" fillId="0" borderId="6" xfId="0" applyNumberFormat="1"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179" fontId="2" fillId="0" borderId="3" xfId="0" applyNumberFormat="1" applyFont="1" applyBorder="1" applyAlignment="1">
      <alignment horizontal="right" vertical="center" shrinkToFit="1"/>
    </xf>
    <xf numFmtId="179" fontId="2" fillId="0" borderId="4" xfId="0" applyNumberFormat="1" applyFont="1" applyBorder="1" applyAlignment="1">
      <alignment horizontal="right" vertical="center" shrinkToFit="1"/>
    </xf>
    <xf numFmtId="179" fontId="2" fillId="0" borderId="5" xfId="0" applyNumberFormat="1" applyFont="1" applyBorder="1" applyAlignment="1">
      <alignment horizontal="right" vertical="center" shrinkToFit="1"/>
    </xf>
    <xf numFmtId="179" fontId="41" fillId="0" borderId="3" xfId="0" applyNumberFormat="1" applyFont="1" applyBorder="1" applyAlignment="1">
      <alignment horizontal="right" vertical="center" shrinkToFit="1"/>
    </xf>
    <xf numFmtId="179" fontId="41" fillId="0" borderId="4" xfId="0" applyNumberFormat="1" applyFont="1" applyBorder="1" applyAlignment="1">
      <alignment horizontal="right" vertical="center" shrinkToFit="1"/>
    </xf>
    <xf numFmtId="179" fontId="41" fillId="0" borderId="5" xfId="0" applyNumberFormat="1" applyFont="1" applyBorder="1" applyAlignment="1">
      <alignment horizontal="righ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179" fontId="9" fillId="0" borderId="3" xfId="0" applyNumberFormat="1" applyFont="1" applyBorder="1" applyAlignment="1">
      <alignment horizontal="right" vertical="center" shrinkToFit="1"/>
    </xf>
    <xf numFmtId="179" fontId="9" fillId="0" borderId="4" xfId="0" applyNumberFormat="1" applyFont="1" applyBorder="1" applyAlignment="1">
      <alignment horizontal="right" vertical="center" shrinkToFit="1"/>
    </xf>
    <xf numFmtId="179" fontId="9" fillId="0" borderId="5" xfId="0" applyNumberFormat="1" applyFont="1" applyBorder="1" applyAlignment="1">
      <alignment horizontal="right" vertical="center" shrinkToFit="1"/>
    </xf>
    <xf numFmtId="0" fontId="2" fillId="26" borderId="3" xfId="0" applyFont="1" applyFill="1" applyBorder="1" applyAlignment="1">
      <alignment horizontal="left" vertical="center" justifyLastLine="1" shrinkToFit="1"/>
    </xf>
    <xf numFmtId="0" fontId="2" fillId="26" borderId="4" xfId="0" applyFont="1" applyFill="1" applyBorder="1" applyAlignment="1">
      <alignment horizontal="left" vertical="center" justifyLastLine="1" shrinkToFit="1"/>
    </xf>
    <xf numFmtId="0" fontId="2" fillId="26" borderId="5" xfId="0" applyFont="1" applyFill="1" applyBorder="1" applyAlignment="1">
      <alignment horizontal="left" vertical="center" justifyLastLine="1" shrinkToFit="1"/>
    </xf>
    <xf numFmtId="38" fontId="41" fillId="26" borderId="3" xfId="0" applyNumberFormat="1" applyFont="1" applyFill="1" applyBorder="1" applyAlignment="1">
      <alignment horizontal="right" vertical="center" wrapText="1" justifyLastLine="1" shrinkToFit="1"/>
    </xf>
    <xf numFmtId="0" fontId="41" fillId="26" borderId="4" xfId="0" applyFont="1" applyFill="1" applyBorder="1" applyAlignment="1">
      <alignment horizontal="right" vertical="center" wrapText="1" justifyLastLine="1" shrinkToFit="1"/>
    </xf>
    <xf numFmtId="0" fontId="41" fillId="26" borderId="5" xfId="0" applyFont="1" applyFill="1" applyBorder="1" applyAlignment="1">
      <alignment horizontal="right" vertical="center" wrapText="1" justifyLastLine="1" shrinkToFit="1"/>
    </xf>
    <xf numFmtId="38" fontId="9" fillId="26" borderId="3" xfId="0" applyNumberFormat="1" applyFont="1" applyFill="1" applyBorder="1" applyAlignment="1">
      <alignment horizontal="right" vertical="center" wrapText="1" justifyLastLine="1" shrinkToFit="1"/>
    </xf>
    <xf numFmtId="3" fontId="2" fillId="0" borderId="3" xfId="0" applyNumberFormat="1" applyFont="1" applyBorder="1" applyAlignment="1">
      <alignment horizontal="left" vertical="center"/>
    </xf>
    <xf numFmtId="3" fontId="2" fillId="0" borderId="4" xfId="0" applyNumberFormat="1" applyFont="1" applyBorder="1" applyAlignment="1">
      <alignment horizontal="left" vertical="center"/>
    </xf>
    <xf numFmtId="3" fontId="2" fillId="0" borderId="5" xfId="0" applyNumberFormat="1"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3" fontId="2" fillId="0" borderId="3" xfId="0" applyNumberFormat="1" applyFont="1" applyBorder="1" applyAlignment="1">
      <alignment horizontal="right" vertical="center"/>
    </xf>
    <xf numFmtId="3" fontId="2" fillId="0" borderId="4" xfId="0" applyNumberFormat="1" applyFont="1" applyBorder="1" applyAlignment="1">
      <alignment horizontal="right" vertical="center"/>
    </xf>
    <xf numFmtId="3" fontId="2" fillId="0" borderId="5" xfId="0" applyNumberFormat="1" applyFont="1" applyBorder="1" applyAlignment="1">
      <alignment horizontal="righ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79" fontId="2" fillId="0" borderId="3" xfId="0" applyNumberFormat="1" applyFont="1" applyBorder="1" applyAlignment="1">
      <alignment horizontal="left" vertical="center" shrinkToFit="1"/>
    </xf>
    <xf numFmtId="3" fontId="41" fillId="0" borderId="3" xfId="0" applyNumberFormat="1" applyFont="1" applyBorder="1" applyAlignment="1">
      <alignment horizontal="right" vertical="center"/>
    </xf>
    <xf numFmtId="3" fontId="41" fillId="0" borderId="4" xfId="0" applyNumberFormat="1" applyFont="1" applyBorder="1" applyAlignment="1">
      <alignment horizontal="right" vertical="center"/>
    </xf>
    <xf numFmtId="3" fontId="41" fillId="0" borderId="5" xfId="0" applyNumberFormat="1" applyFont="1" applyBorder="1" applyAlignment="1">
      <alignment horizontal="right" vertical="center"/>
    </xf>
    <xf numFmtId="0" fontId="2" fillId="26" borderId="3" xfId="0" applyFont="1" applyFill="1" applyBorder="1" applyAlignment="1">
      <alignment horizontal="center" vertical="center" justifyLastLine="1" shrinkToFit="1"/>
    </xf>
    <xf numFmtId="0" fontId="2" fillId="26" borderId="4" xfId="0" applyFont="1" applyFill="1" applyBorder="1" applyAlignment="1">
      <alignment horizontal="center" vertical="center" justifyLastLine="1" shrinkToFit="1"/>
    </xf>
    <xf numFmtId="0" fontId="2" fillId="26" borderId="5" xfId="0" applyFont="1" applyFill="1" applyBorder="1" applyAlignment="1">
      <alignment horizontal="center" vertical="center" justifyLastLine="1" shrinkToFit="1"/>
    </xf>
    <xf numFmtId="38" fontId="9" fillId="26" borderId="4" xfId="0" applyNumberFormat="1" applyFont="1" applyFill="1" applyBorder="1" applyAlignment="1">
      <alignment horizontal="right" vertical="center" wrapText="1" justifyLastLine="1" shrinkToFit="1"/>
    </xf>
    <xf numFmtId="38" fontId="9" fillId="26" borderId="5" xfId="0" applyNumberFormat="1" applyFont="1" applyFill="1" applyBorder="1" applyAlignment="1">
      <alignment horizontal="right" vertical="center" wrapText="1" justifyLastLine="1" shrinkToFit="1"/>
    </xf>
    <xf numFmtId="0" fontId="2" fillId="26" borderId="22" xfId="0" applyFont="1" applyFill="1" applyBorder="1" applyAlignment="1">
      <alignment horizontal="center" vertical="center" textRotation="255" shrinkToFit="1"/>
    </xf>
    <xf numFmtId="176" fontId="2" fillId="0" borderId="3" xfId="0" applyNumberFormat="1" applyFont="1" applyBorder="1" applyAlignment="1">
      <alignment horizontal="left" vertical="center" shrinkToFit="1"/>
    </xf>
    <xf numFmtId="176" fontId="2" fillId="0" borderId="4" xfId="0" applyNumberFormat="1" applyFont="1" applyBorder="1" applyAlignment="1">
      <alignment horizontal="left" vertical="center" shrinkToFit="1"/>
    </xf>
    <xf numFmtId="176" fontId="2" fillId="0" borderId="5" xfId="0" applyNumberFormat="1" applyFont="1" applyBorder="1" applyAlignment="1">
      <alignment horizontal="left" vertical="center" shrinkToFit="1"/>
    </xf>
    <xf numFmtId="0" fontId="2" fillId="26" borderId="19" xfId="0" applyFont="1" applyFill="1" applyBorder="1" applyAlignment="1">
      <alignment horizontal="left" vertical="center" shrinkToFit="1"/>
    </xf>
    <xf numFmtId="0" fontId="2" fillId="26" borderId="4" xfId="0" applyFont="1" applyFill="1" applyBorder="1" applyAlignment="1">
      <alignment horizontal="left" vertical="center" shrinkToFit="1"/>
    </xf>
    <xf numFmtId="0" fontId="2" fillId="26" borderId="5" xfId="0" applyFont="1" applyFill="1" applyBorder="1" applyAlignment="1">
      <alignment horizontal="left" vertical="center" shrinkToFit="1"/>
    </xf>
    <xf numFmtId="38" fontId="2" fillId="26" borderId="3" xfId="0" applyNumberFormat="1" applyFont="1" applyFill="1" applyBorder="1" applyAlignment="1">
      <alignment horizontal="right" vertical="center" shrinkToFit="1"/>
    </xf>
    <xf numFmtId="0" fontId="2" fillId="26" borderId="4" xfId="0" applyFont="1" applyFill="1" applyBorder="1" applyAlignment="1">
      <alignment horizontal="right" vertical="center" shrinkToFit="1"/>
    </xf>
    <xf numFmtId="0" fontId="2" fillId="26" borderId="5" xfId="0" applyFont="1" applyFill="1" applyBorder="1" applyAlignment="1">
      <alignment horizontal="right" vertical="center" shrinkToFit="1"/>
    </xf>
    <xf numFmtId="38" fontId="2" fillId="26" borderId="3" xfId="1" applyFont="1" applyFill="1" applyBorder="1" applyAlignment="1">
      <alignment horizontal="right" vertical="center" shrinkToFit="1"/>
    </xf>
    <xf numFmtId="38" fontId="2" fillId="26" borderId="4" xfId="1" applyFont="1" applyFill="1" applyBorder="1" applyAlignment="1">
      <alignment horizontal="right" vertical="center" shrinkToFit="1"/>
    </xf>
    <xf numFmtId="38" fontId="2" fillId="26" borderId="5" xfId="1" applyFont="1" applyFill="1" applyBorder="1" applyAlignment="1">
      <alignment horizontal="right" vertical="center" shrinkToFit="1"/>
    </xf>
    <xf numFmtId="182" fontId="2" fillId="26" borderId="3" xfId="0" applyNumberFormat="1" applyFont="1" applyFill="1" applyBorder="1" applyAlignment="1">
      <alignment horizontal="center" vertical="center" shrinkToFit="1"/>
    </xf>
    <xf numFmtId="182" fontId="2" fillId="26" borderId="4" xfId="0" applyNumberFormat="1" applyFont="1" applyFill="1" applyBorder="1" applyAlignment="1">
      <alignment horizontal="center" vertical="center" shrinkToFit="1"/>
    </xf>
    <xf numFmtId="182" fontId="2" fillId="26" borderId="5" xfId="0" applyNumberFormat="1" applyFont="1" applyFill="1" applyBorder="1" applyAlignment="1">
      <alignment horizontal="center" vertical="center" shrinkToFit="1"/>
    </xf>
    <xf numFmtId="0" fontId="9" fillId="26" borderId="3" xfId="0" applyFont="1" applyFill="1" applyBorder="1" applyAlignment="1">
      <alignment horizontal="left" vertical="center" shrinkToFit="1"/>
    </xf>
    <xf numFmtId="0" fontId="9" fillId="26" borderId="4" xfId="0" applyFont="1" applyFill="1" applyBorder="1" applyAlignment="1">
      <alignment horizontal="left" vertical="center" shrinkToFit="1"/>
    </xf>
    <xf numFmtId="0" fontId="9" fillId="26" borderId="5" xfId="0" applyFont="1" applyFill="1" applyBorder="1" applyAlignment="1">
      <alignment horizontal="left" vertical="center" shrinkToFit="1"/>
    </xf>
    <xf numFmtId="38" fontId="41" fillId="26" borderId="3" xfId="1" applyFont="1" applyFill="1" applyBorder="1" applyAlignment="1">
      <alignment horizontal="right" vertical="center" shrinkToFit="1"/>
    </xf>
    <xf numFmtId="38" fontId="41" fillId="26" borderId="4" xfId="1" applyFont="1" applyFill="1" applyBorder="1" applyAlignment="1">
      <alignment horizontal="right" vertical="center" shrinkToFit="1"/>
    </xf>
    <xf numFmtId="38" fontId="41" fillId="26" borderId="5" xfId="1" applyFont="1" applyFill="1" applyBorder="1" applyAlignment="1">
      <alignment horizontal="right" vertical="center" shrinkToFit="1"/>
    </xf>
    <xf numFmtId="38" fontId="9" fillId="26" borderId="3" xfId="1" applyFont="1" applyFill="1" applyBorder="1" applyAlignment="1">
      <alignment horizontal="right" vertical="center" shrinkToFit="1"/>
    </xf>
    <xf numFmtId="38" fontId="9" fillId="26" borderId="4" xfId="1" applyFont="1" applyFill="1" applyBorder="1" applyAlignment="1">
      <alignment horizontal="right" vertical="center" shrinkToFit="1"/>
    </xf>
    <xf numFmtId="38" fontId="9" fillId="26" borderId="5" xfId="1" applyFont="1" applyFill="1" applyBorder="1" applyAlignment="1">
      <alignment horizontal="right" vertical="center" shrinkToFit="1"/>
    </xf>
    <xf numFmtId="0" fontId="2" fillId="26" borderId="3" xfId="0" applyFont="1" applyFill="1" applyBorder="1" applyAlignment="1">
      <alignment horizontal="left" vertical="center" shrinkToFit="1"/>
    </xf>
    <xf numFmtId="0" fontId="41" fillId="26" borderId="2" xfId="0" applyFont="1" applyFill="1" applyBorder="1" applyAlignment="1">
      <alignment horizontal="center" vertical="center" shrinkToFit="1"/>
    </xf>
    <xf numFmtId="38" fontId="41" fillId="26" borderId="2" xfId="1" applyFont="1" applyFill="1" applyBorder="1" applyAlignment="1">
      <alignment horizontal="right" vertical="center" shrinkToFit="1"/>
    </xf>
    <xf numFmtId="0" fontId="2" fillId="0" borderId="1" xfId="0" applyFont="1" applyBorder="1" applyAlignment="1">
      <alignment horizontal="center" vertical="center" shrinkToFit="1"/>
    </xf>
    <xf numFmtId="38" fontId="2" fillId="0" borderId="0" xfId="0" applyNumberFormat="1" applyFont="1" applyAlignment="1">
      <alignment horizontal="center" vertical="center" shrinkToFit="1"/>
    </xf>
    <xf numFmtId="0" fontId="2" fillId="0" borderId="0" xfId="0" applyFont="1" applyAlignment="1">
      <alignment horizontal="center" vertical="center" shrinkToFit="1"/>
    </xf>
    <xf numFmtId="38" fontId="33" fillId="26" borderId="2" xfId="0" applyNumberFormat="1" applyFont="1" applyFill="1" applyBorder="1" applyAlignment="1">
      <alignment horizontal="right" vertical="center" shrinkToFit="1"/>
    </xf>
    <xf numFmtId="38" fontId="9" fillId="26" borderId="2" xfId="1" applyFont="1" applyFill="1" applyBorder="1" applyAlignment="1">
      <alignment horizontal="center" vertical="center" shrinkToFit="1"/>
    </xf>
    <xf numFmtId="38" fontId="49" fillId="28" borderId="3" xfId="52" applyNumberFormat="1" applyBorder="1" applyAlignment="1">
      <alignment horizontal="right" vertical="center" shrinkToFit="1"/>
    </xf>
    <xf numFmtId="38" fontId="49" fillId="28" borderId="4" xfId="52" applyNumberFormat="1" applyBorder="1" applyAlignment="1">
      <alignment horizontal="right" vertical="center" shrinkToFit="1"/>
    </xf>
    <xf numFmtId="38" fontId="49" fillId="28" borderId="5" xfId="52" applyNumberFormat="1" applyBorder="1" applyAlignment="1">
      <alignment horizontal="right" vertical="center" shrinkToFit="1"/>
    </xf>
    <xf numFmtId="38" fontId="9" fillId="26" borderId="2" xfId="1" applyFont="1" applyFill="1" applyBorder="1" applyAlignment="1">
      <alignment horizontal="right" vertical="center" shrinkToFit="1"/>
    </xf>
    <xf numFmtId="38" fontId="9" fillId="30" borderId="3" xfId="1" applyFont="1" applyFill="1" applyBorder="1" applyAlignment="1">
      <alignment horizontal="right" vertical="center" shrinkToFit="1"/>
    </xf>
    <xf numFmtId="38" fontId="9" fillId="30" borderId="4" xfId="1" applyFont="1" applyFill="1" applyBorder="1" applyAlignment="1">
      <alignment horizontal="right" vertical="center" shrinkToFit="1"/>
    </xf>
    <xf numFmtId="38" fontId="9" fillId="30" borderId="5" xfId="1" applyFont="1" applyFill="1" applyBorder="1" applyAlignment="1">
      <alignment horizontal="right" vertical="center" shrinkToFit="1"/>
    </xf>
    <xf numFmtId="38" fontId="2" fillId="30" borderId="3" xfId="1" applyFont="1" applyFill="1" applyBorder="1" applyAlignment="1">
      <alignment horizontal="right" vertical="center" shrinkToFit="1"/>
    </xf>
    <xf numFmtId="38" fontId="2" fillId="30" borderId="4" xfId="1" applyFont="1" applyFill="1" applyBorder="1" applyAlignment="1">
      <alignment horizontal="right" vertical="center" shrinkToFit="1"/>
    </xf>
    <xf numFmtId="38" fontId="2" fillId="30" borderId="5" xfId="1" applyFont="1" applyFill="1" applyBorder="1" applyAlignment="1">
      <alignment horizontal="right" vertical="center" shrinkToFit="1"/>
    </xf>
    <xf numFmtId="0" fontId="9" fillId="26" borderId="2" xfId="0" applyFont="1" applyFill="1" applyBorder="1" applyAlignment="1">
      <alignment horizontal="left" vertical="center" shrinkToFit="1"/>
    </xf>
    <xf numFmtId="3" fontId="9" fillId="26" borderId="2" xfId="0" applyNumberFormat="1" applyFont="1" applyFill="1" applyBorder="1" applyAlignment="1">
      <alignment horizontal="left" vertical="center" shrinkToFit="1"/>
    </xf>
    <xf numFmtId="0" fontId="9" fillId="26" borderId="2" xfId="0" applyFont="1" applyFill="1" applyBorder="1" applyAlignment="1">
      <alignment horizontal="center" vertical="center" shrinkToFit="1"/>
    </xf>
    <xf numFmtId="38" fontId="33" fillId="30" borderId="2" xfId="0" applyNumberFormat="1" applyFont="1" applyFill="1" applyBorder="1" applyAlignment="1">
      <alignment horizontal="right" vertical="center" shrinkToFit="1"/>
    </xf>
    <xf numFmtId="0" fontId="2" fillId="30" borderId="3" xfId="0" applyFont="1" applyFill="1" applyBorder="1" applyAlignment="1">
      <alignment horizontal="left" vertical="center" shrinkToFit="1"/>
    </xf>
    <xf numFmtId="0" fontId="2" fillId="30" borderId="4" xfId="0" applyFont="1" applyFill="1" applyBorder="1" applyAlignment="1">
      <alignment horizontal="left" vertical="center" shrinkToFit="1"/>
    </xf>
    <xf numFmtId="0" fontId="2" fillId="30" borderId="5" xfId="0" applyFont="1" applyFill="1" applyBorder="1" applyAlignment="1">
      <alignment horizontal="left" vertical="center" shrinkToFit="1"/>
    </xf>
    <xf numFmtId="182" fontId="9" fillId="26" borderId="3" xfId="0" applyNumberFormat="1" applyFont="1" applyFill="1" applyBorder="1" applyAlignment="1">
      <alignment horizontal="center" vertical="center" shrinkToFit="1"/>
    </xf>
    <xf numFmtId="182" fontId="9" fillId="26" borderId="4" xfId="0" applyNumberFormat="1" applyFont="1" applyFill="1" applyBorder="1" applyAlignment="1">
      <alignment horizontal="center" vertical="center" shrinkToFit="1"/>
    </xf>
    <xf numFmtId="182" fontId="9" fillId="26" borderId="5" xfId="0" applyNumberFormat="1" applyFont="1" applyFill="1" applyBorder="1" applyAlignment="1">
      <alignment horizontal="center" vertical="center" shrinkToFit="1"/>
    </xf>
    <xf numFmtId="176" fontId="2" fillId="26" borderId="3" xfId="0" applyNumberFormat="1" applyFont="1" applyFill="1" applyBorder="1" applyAlignment="1">
      <alignment horizontal="center" vertical="center" shrinkToFit="1"/>
    </xf>
    <xf numFmtId="176" fontId="2" fillId="26" borderId="4" xfId="0" applyNumberFormat="1" applyFont="1" applyFill="1" applyBorder="1" applyAlignment="1">
      <alignment horizontal="center" vertical="center" shrinkToFit="1"/>
    </xf>
    <xf numFmtId="176" fontId="2" fillId="26" borderId="5" xfId="0" applyNumberFormat="1" applyFont="1" applyFill="1" applyBorder="1" applyAlignment="1">
      <alignment horizontal="center" vertical="center" shrinkToFit="1"/>
    </xf>
    <xf numFmtId="0" fontId="2" fillId="26" borderId="3" xfId="0" applyFont="1" applyFill="1" applyBorder="1" applyAlignment="1">
      <alignment horizontal="center" vertical="center" wrapText="1" shrinkToFit="1"/>
    </xf>
    <xf numFmtId="0" fontId="2" fillId="26" borderId="4" xfId="0" applyFont="1" applyFill="1" applyBorder="1" applyAlignment="1">
      <alignment horizontal="center" vertical="center" wrapText="1" shrinkToFit="1"/>
    </xf>
    <xf numFmtId="0" fontId="2" fillId="26" borderId="5" xfId="0" applyFont="1" applyFill="1" applyBorder="1" applyAlignment="1">
      <alignment horizontal="center" vertical="center" wrapText="1" shrinkToFit="1"/>
    </xf>
    <xf numFmtId="0" fontId="2" fillId="26" borderId="3" xfId="0" applyFont="1" applyFill="1" applyBorder="1" applyAlignment="1">
      <alignment horizontal="left" vertical="center" wrapText="1" shrinkToFit="1"/>
    </xf>
    <xf numFmtId="0" fontId="2" fillId="26" borderId="4" xfId="0" applyFont="1" applyFill="1" applyBorder="1" applyAlignment="1">
      <alignment horizontal="left" vertical="center" wrapText="1" shrinkToFit="1"/>
    </xf>
    <xf numFmtId="0" fontId="2" fillId="26" borderId="5" xfId="0" applyFont="1" applyFill="1" applyBorder="1" applyAlignment="1">
      <alignment horizontal="left" vertical="center" wrapText="1" shrinkToFit="1"/>
    </xf>
    <xf numFmtId="182" fontId="41" fillId="26" borderId="3" xfId="0" applyNumberFormat="1" applyFont="1" applyFill="1" applyBorder="1" applyAlignment="1">
      <alignment horizontal="center" vertical="center" shrinkToFit="1"/>
    </xf>
    <xf numFmtId="182" fontId="41" fillId="26" borderId="4" xfId="0" applyNumberFormat="1" applyFont="1" applyFill="1" applyBorder="1" applyAlignment="1">
      <alignment horizontal="center" vertical="center" shrinkToFit="1"/>
    </xf>
    <xf numFmtId="182" fontId="41" fillId="26" borderId="5" xfId="0" applyNumberFormat="1" applyFont="1" applyFill="1" applyBorder="1" applyAlignment="1">
      <alignment horizontal="center" vertical="center" shrinkToFit="1"/>
    </xf>
    <xf numFmtId="0" fontId="41" fillId="26" borderId="2" xfId="0" applyFont="1" applyFill="1" applyBorder="1" applyAlignment="1">
      <alignment horizontal="left" vertical="center" shrinkToFit="1"/>
    </xf>
    <xf numFmtId="38" fontId="2" fillId="26" borderId="2" xfId="1" applyFont="1" applyFill="1" applyBorder="1" applyAlignment="1">
      <alignment horizontal="right" vertical="center" shrinkToFit="1"/>
    </xf>
    <xf numFmtId="0" fontId="2" fillId="26" borderId="3" xfId="0" applyFont="1" applyFill="1" applyBorder="1" applyAlignment="1">
      <alignment horizontal="center" vertical="center" shrinkToFit="1"/>
    </xf>
    <xf numFmtId="0" fontId="2" fillId="26" borderId="4" xfId="0" applyFont="1" applyFill="1" applyBorder="1" applyAlignment="1">
      <alignment horizontal="center" vertical="center" shrinkToFit="1"/>
    </xf>
    <xf numFmtId="0" fontId="2" fillId="26" borderId="5" xfId="0" applyFont="1" applyFill="1" applyBorder="1" applyAlignment="1">
      <alignment horizontal="center" vertical="center" shrinkToFit="1"/>
    </xf>
    <xf numFmtId="38" fontId="2" fillId="2" borderId="3" xfId="1" applyFont="1" applyFill="1" applyBorder="1" applyAlignment="1">
      <alignment horizontal="right" vertical="center" shrinkToFit="1"/>
    </xf>
    <xf numFmtId="38" fontId="2" fillId="2" borderId="4" xfId="1" applyFont="1" applyFill="1" applyBorder="1" applyAlignment="1">
      <alignment horizontal="right" vertical="center" shrinkToFit="1"/>
    </xf>
    <xf numFmtId="38" fontId="2" fillId="2" borderId="5" xfId="1" applyFont="1" applyFill="1" applyBorder="1" applyAlignment="1">
      <alignment horizontal="righ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176" fontId="2" fillId="2" borderId="3" xfId="0" applyNumberFormat="1" applyFont="1" applyFill="1" applyBorder="1" applyAlignment="1">
      <alignment horizontal="left" vertical="center" shrinkToFit="1"/>
    </xf>
    <xf numFmtId="176" fontId="2" fillId="2" borderId="4" xfId="0" applyNumberFormat="1" applyFont="1" applyFill="1" applyBorder="1" applyAlignment="1">
      <alignment horizontal="left" vertical="center" shrinkToFit="1"/>
    </xf>
    <xf numFmtId="176" fontId="2" fillId="2" borderId="5" xfId="0" applyNumberFormat="1" applyFont="1" applyFill="1" applyBorder="1" applyAlignment="1">
      <alignment horizontal="left"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82" fontId="2" fillId="2" borderId="3" xfId="0" applyNumberFormat="1" applyFont="1" applyFill="1" applyBorder="1" applyAlignment="1">
      <alignment horizontal="center" vertical="center" shrinkToFit="1"/>
    </xf>
    <xf numFmtId="182" fontId="2" fillId="2" borderId="4" xfId="0" applyNumberFormat="1" applyFont="1" applyFill="1" applyBorder="1" applyAlignment="1">
      <alignment horizontal="center" vertical="center" shrinkToFit="1"/>
    </xf>
    <xf numFmtId="182" fontId="2" fillId="2" borderId="5" xfId="0" applyNumberFormat="1" applyFont="1" applyFill="1" applyBorder="1" applyAlignment="1">
      <alignment horizontal="center" vertical="center" shrinkToFit="1"/>
    </xf>
    <xf numFmtId="38" fontId="42" fillId="26" borderId="2" xfId="1" applyFont="1" applyFill="1" applyBorder="1" applyAlignment="1">
      <alignment horizontal="right" vertical="center" shrinkToFit="1"/>
    </xf>
    <xf numFmtId="176" fontId="4" fillId="30" borderId="3" xfId="0" applyNumberFormat="1" applyFont="1" applyFill="1" applyBorder="1" applyAlignment="1">
      <alignment horizontal="center" vertical="center" shrinkToFit="1"/>
    </xf>
    <xf numFmtId="176" fontId="4" fillId="30" borderId="4" xfId="0" applyNumberFormat="1" applyFont="1" applyFill="1" applyBorder="1" applyAlignment="1">
      <alignment horizontal="center" vertical="center" shrinkToFit="1"/>
    </xf>
    <xf numFmtId="176" fontId="4" fillId="30" borderId="5" xfId="0" applyNumberFormat="1" applyFont="1" applyFill="1" applyBorder="1" applyAlignment="1">
      <alignment horizontal="center" vertical="center" shrinkToFit="1"/>
    </xf>
    <xf numFmtId="0" fontId="2" fillId="30" borderId="3" xfId="0" applyFont="1" applyFill="1" applyBorder="1" applyAlignment="1">
      <alignment horizontal="center" vertical="center" wrapText="1" shrinkToFit="1"/>
    </xf>
    <xf numFmtId="0" fontId="2" fillId="30" borderId="4" xfId="0" applyFont="1" applyFill="1" applyBorder="1" applyAlignment="1">
      <alignment horizontal="center" vertical="center" wrapText="1" shrinkToFit="1"/>
    </xf>
    <xf numFmtId="0" fontId="2" fillId="30" borderId="5" xfId="0" applyFont="1" applyFill="1" applyBorder="1" applyAlignment="1">
      <alignment horizontal="center" vertical="center" wrapText="1" shrinkToFit="1"/>
    </xf>
    <xf numFmtId="0" fontId="9" fillId="30" borderId="3" xfId="0" applyFont="1" applyFill="1" applyBorder="1" applyAlignment="1">
      <alignment horizontal="left" vertical="center" shrinkToFit="1"/>
    </xf>
    <xf numFmtId="0" fontId="9" fillId="30" borderId="4" xfId="0" applyFont="1" applyFill="1" applyBorder="1" applyAlignment="1">
      <alignment horizontal="left" vertical="center" shrinkToFit="1"/>
    </xf>
    <xf numFmtId="0" fontId="9" fillId="30" borderId="5" xfId="0" applyFont="1" applyFill="1" applyBorder="1" applyAlignment="1">
      <alignment horizontal="left" vertical="center" shrinkToFit="1"/>
    </xf>
    <xf numFmtId="182" fontId="2" fillId="30" borderId="3" xfId="0" applyNumberFormat="1" applyFont="1" applyFill="1" applyBorder="1" applyAlignment="1">
      <alignment horizontal="center" vertical="center" shrinkToFit="1"/>
    </xf>
    <xf numFmtId="182" fontId="2" fillId="30" borderId="4" xfId="0" applyNumberFormat="1" applyFont="1" applyFill="1" applyBorder="1" applyAlignment="1">
      <alignment horizontal="center" vertical="center" shrinkToFit="1"/>
    </xf>
    <xf numFmtId="182" fontId="2" fillId="30" borderId="5" xfId="0" applyNumberFormat="1" applyFont="1" applyFill="1" applyBorder="1" applyAlignment="1">
      <alignment horizontal="center" vertical="center" shrinkToFit="1"/>
    </xf>
    <xf numFmtId="0" fontId="2" fillId="26" borderId="2" xfId="0" applyFont="1" applyFill="1" applyBorder="1" applyAlignment="1">
      <alignment horizontal="left" vertical="center" shrinkToFit="1"/>
    </xf>
    <xf numFmtId="0" fontId="2" fillId="26" borderId="2" xfId="0" applyFont="1" applyFill="1" applyBorder="1" applyAlignment="1">
      <alignment horizontal="center" vertical="center" shrinkToFit="1"/>
    </xf>
    <xf numFmtId="0" fontId="41" fillId="26" borderId="3" xfId="0" applyFont="1" applyFill="1" applyBorder="1" applyAlignment="1">
      <alignment horizontal="center" vertical="center" wrapText="1" shrinkToFit="1"/>
    </xf>
    <xf numFmtId="0" fontId="41" fillId="26" borderId="4" xfId="0" applyFont="1" applyFill="1" applyBorder="1" applyAlignment="1">
      <alignment horizontal="center" vertical="center" wrapText="1" shrinkToFit="1"/>
    </xf>
    <xf numFmtId="0" fontId="41" fillId="26" borderId="5" xfId="0" applyFont="1" applyFill="1" applyBorder="1" applyAlignment="1">
      <alignment horizontal="center" vertical="center" wrapText="1" shrinkToFit="1"/>
    </xf>
    <xf numFmtId="0" fontId="41" fillId="26" borderId="3" xfId="0" applyFont="1" applyFill="1" applyBorder="1" applyAlignment="1">
      <alignment horizontal="left" vertical="center" shrinkToFit="1"/>
    </xf>
    <xf numFmtId="0" fontId="41" fillId="26" borderId="4" xfId="0" applyFont="1" applyFill="1" applyBorder="1" applyAlignment="1">
      <alignment horizontal="left" vertical="center" shrinkToFit="1"/>
    </xf>
    <xf numFmtId="0" fontId="41" fillId="26" borderId="5" xfId="0" applyFont="1" applyFill="1" applyBorder="1" applyAlignment="1">
      <alignment horizontal="left" vertical="center" shrinkToFit="1"/>
    </xf>
    <xf numFmtId="176" fontId="9" fillId="26" borderId="3" xfId="0" applyNumberFormat="1" applyFont="1" applyFill="1" applyBorder="1" applyAlignment="1">
      <alignment horizontal="center" vertical="center" shrinkToFit="1"/>
    </xf>
    <xf numFmtId="176" fontId="9" fillId="26" borderId="4" xfId="0" applyNumberFormat="1" applyFont="1" applyFill="1" applyBorder="1" applyAlignment="1">
      <alignment horizontal="center" vertical="center" shrinkToFit="1"/>
    </xf>
    <xf numFmtId="176" fontId="9" fillId="26" borderId="5" xfId="0" applyNumberFormat="1" applyFont="1" applyFill="1" applyBorder="1" applyAlignment="1">
      <alignment horizontal="center" vertical="center" shrinkToFit="1"/>
    </xf>
    <xf numFmtId="0" fontId="9" fillId="26" borderId="3" xfId="0" applyFont="1" applyFill="1" applyBorder="1" applyAlignment="1">
      <alignment horizontal="center" vertical="center" wrapText="1" shrinkToFit="1"/>
    </xf>
    <xf numFmtId="0" fontId="9" fillId="26" borderId="4" xfId="0" applyFont="1" applyFill="1" applyBorder="1" applyAlignment="1">
      <alignment horizontal="center" vertical="center" wrapText="1" shrinkToFit="1"/>
    </xf>
    <xf numFmtId="0" fontId="9" fillId="26" borderId="5" xfId="0" applyFont="1" applyFill="1" applyBorder="1" applyAlignment="1">
      <alignment horizontal="center" vertical="center" wrapText="1" shrinkToFit="1"/>
    </xf>
    <xf numFmtId="176" fontId="41" fillId="0" borderId="3" xfId="0" applyNumberFormat="1" applyFont="1" applyBorder="1" applyAlignment="1">
      <alignment horizontal="center" vertical="center" shrinkToFit="1"/>
    </xf>
    <xf numFmtId="176" fontId="41" fillId="0" borderId="4" xfId="0" applyNumberFormat="1" applyFont="1" applyBorder="1" applyAlignment="1">
      <alignment horizontal="center" vertical="center" shrinkToFit="1"/>
    </xf>
    <xf numFmtId="176" fontId="41" fillId="0" borderId="5" xfId="0" applyNumberFormat="1" applyFont="1" applyBorder="1" applyAlignment="1">
      <alignment horizontal="center" vertical="center" shrinkToFit="1"/>
    </xf>
    <xf numFmtId="38" fontId="41" fillId="26" borderId="2" xfId="0" applyNumberFormat="1" applyFont="1" applyFill="1" applyBorder="1" applyAlignment="1">
      <alignment horizontal="right" vertical="center" shrinkToFit="1"/>
    </xf>
    <xf numFmtId="0" fontId="2" fillId="26" borderId="3" xfId="0" applyFont="1" applyFill="1" applyBorder="1" applyAlignment="1">
      <alignment horizontal="left" vertical="center" wrapText="1"/>
    </xf>
    <xf numFmtId="0" fontId="2" fillId="26" borderId="4" xfId="0" applyFont="1" applyFill="1" applyBorder="1" applyAlignment="1">
      <alignment horizontal="left" vertical="center" wrapText="1"/>
    </xf>
    <xf numFmtId="0" fontId="2" fillId="26" borderId="5" xfId="0" applyFont="1" applyFill="1" applyBorder="1" applyAlignment="1">
      <alignment horizontal="left" vertical="center" wrapText="1"/>
    </xf>
    <xf numFmtId="0" fontId="41" fillId="26" borderId="3" xfId="0" applyFont="1" applyFill="1" applyBorder="1" applyAlignment="1">
      <alignment horizontal="left" vertical="center" wrapText="1"/>
    </xf>
    <xf numFmtId="0" fontId="41" fillId="26" borderId="4" xfId="0" applyFont="1" applyFill="1" applyBorder="1" applyAlignment="1">
      <alignment horizontal="left" vertical="center" wrapText="1"/>
    </xf>
    <xf numFmtId="0" fontId="41" fillId="26" borderId="5" xfId="0" applyFont="1" applyFill="1" applyBorder="1" applyAlignment="1">
      <alignment horizontal="left" vertical="center" wrapText="1"/>
    </xf>
    <xf numFmtId="176" fontId="2" fillId="0" borderId="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176" fontId="2" fillId="0" borderId="5" xfId="0" applyNumberFormat="1" applyFont="1" applyBorder="1" applyAlignment="1">
      <alignment horizontal="center" vertical="center" shrinkToFit="1"/>
    </xf>
    <xf numFmtId="0" fontId="9" fillId="26" borderId="3" xfId="0" applyFont="1" applyFill="1" applyBorder="1" applyAlignment="1">
      <alignment vertical="center" shrinkToFit="1"/>
    </xf>
    <xf numFmtId="0" fontId="9" fillId="26" borderId="4" xfId="0" applyFont="1" applyFill="1" applyBorder="1" applyAlignment="1">
      <alignment vertical="center" shrinkToFit="1"/>
    </xf>
    <xf numFmtId="0" fontId="9" fillId="26" borderId="5" xfId="0" applyFont="1" applyFill="1" applyBorder="1" applyAlignment="1">
      <alignment vertical="center" shrinkToFit="1"/>
    </xf>
    <xf numFmtId="176" fontId="41" fillId="26" borderId="3" xfId="0" applyNumberFormat="1" applyFont="1" applyFill="1" applyBorder="1" applyAlignment="1">
      <alignment horizontal="center" vertical="center" shrinkToFit="1"/>
    </xf>
    <xf numFmtId="176" fontId="41" fillId="26" borderId="4" xfId="0" applyNumberFormat="1" applyFont="1" applyFill="1" applyBorder="1" applyAlignment="1">
      <alignment horizontal="center" vertical="center" shrinkToFit="1"/>
    </xf>
    <xf numFmtId="176" fontId="41" fillId="26" borderId="5" xfId="0" applyNumberFormat="1" applyFont="1" applyFill="1" applyBorder="1" applyAlignment="1">
      <alignment horizontal="center" vertical="center" shrinkToFit="1"/>
    </xf>
    <xf numFmtId="0" fontId="33" fillId="26" borderId="3" xfId="0" applyFont="1" applyFill="1" applyBorder="1" applyAlignment="1">
      <alignment horizontal="left" vertical="center" shrinkToFit="1"/>
    </xf>
    <xf numFmtId="0" fontId="33" fillId="26" borderId="4" xfId="0" applyFont="1" applyFill="1" applyBorder="1" applyAlignment="1">
      <alignment horizontal="left" vertical="center" shrinkToFit="1"/>
    </xf>
    <xf numFmtId="0" fontId="33" fillId="26" borderId="5" xfId="0" applyFont="1" applyFill="1" applyBorder="1" applyAlignment="1">
      <alignment horizontal="left" vertical="center" shrinkToFit="1"/>
    </xf>
    <xf numFmtId="176" fontId="33" fillId="26" borderId="3" xfId="0" applyNumberFormat="1" applyFont="1" applyFill="1" applyBorder="1" applyAlignment="1">
      <alignment horizontal="center" vertical="center" shrinkToFit="1"/>
    </xf>
    <xf numFmtId="176" fontId="33" fillId="26" borderId="4" xfId="0" applyNumberFormat="1" applyFont="1" applyFill="1" applyBorder="1" applyAlignment="1">
      <alignment horizontal="center" vertical="center" shrinkToFit="1"/>
    </xf>
    <xf numFmtId="176" fontId="33" fillId="26" borderId="5" xfId="0" applyNumberFormat="1" applyFont="1" applyFill="1" applyBorder="1" applyAlignment="1">
      <alignment horizontal="center" vertical="center" shrinkToFit="1"/>
    </xf>
    <xf numFmtId="0" fontId="33" fillId="26" borderId="3" xfId="0" applyFont="1" applyFill="1" applyBorder="1" applyAlignment="1">
      <alignment horizontal="center" vertical="center" wrapText="1" shrinkToFit="1"/>
    </xf>
    <xf numFmtId="0" fontId="33" fillId="26" borderId="4" xfId="0" applyFont="1" applyFill="1" applyBorder="1" applyAlignment="1">
      <alignment horizontal="center" vertical="center" wrapText="1" shrinkToFit="1"/>
    </xf>
    <xf numFmtId="0" fontId="33" fillId="26" borderId="5" xfId="0" applyFont="1" applyFill="1" applyBorder="1" applyAlignment="1">
      <alignment horizontal="center" vertical="center" wrapText="1" shrinkToFit="1"/>
    </xf>
    <xf numFmtId="0" fontId="33" fillId="26" borderId="3" xfId="0" applyFont="1" applyFill="1" applyBorder="1" applyAlignment="1">
      <alignment horizontal="center" vertical="center" shrinkToFit="1"/>
    </xf>
    <xf numFmtId="0" fontId="33" fillId="26" borderId="4" xfId="0" applyFont="1" applyFill="1" applyBorder="1" applyAlignment="1">
      <alignment horizontal="center" vertical="center" shrinkToFit="1"/>
    </xf>
    <xf numFmtId="0" fontId="33" fillId="26" borderId="5" xfId="0" applyFont="1" applyFill="1" applyBorder="1" applyAlignment="1">
      <alignment horizontal="center" vertical="center" shrinkToFit="1"/>
    </xf>
    <xf numFmtId="182" fontId="33" fillId="26" borderId="3" xfId="0" applyNumberFormat="1" applyFont="1" applyFill="1" applyBorder="1" applyAlignment="1">
      <alignment horizontal="center" vertical="center" shrinkToFit="1"/>
    </xf>
    <xf numFmtId="182" fontId="33" fillId="26" borderId="4" xfId="0" applyNumberFormat="1" applyFont="1" applyFill="1" applyBorder="1" applyAlignment="1">
      <alignment horizontal="center" vertical="center" shrinkToFit="1"/>
    </xf>
    <xf numFmtId="182" fontId="33" fillId="26" borderId="5" xfId="0" applyNumberFormat="1" applyFont="1" applyFill="1" applyBorder="1" applyAlignment="1">
      <alignment horizontal="center" vertical="center" shrinkToFit="1"/>
    </xf>
    <xf numFmtId="0" fontId="43" fillId="26" borderId="3" xfId="0" applyFont="1" applyFill="1" applyBorder="1" applyAlignment="1">
      <alignment horizontal="center" vertical="center" shrinkToFit="1"/>
    </xf>
    <xf numFmtId="0" fontId="43" fillId="26" borderId="4" xfId="0" applyFont="1" applyFill="1" applyBorder="1" applyAlignment="1">
      <alignment horizontal="center" vertical="center" shrinkToFit="1"/>
    </xf>
    <xf numFmtId="0" fontId="43" fillId="26" borderId="5" xfId="0" applyFont="1" applyFill="1" applyBorder="1" applyAlignment="1">
      <alignment horizontal="center" vertical="center" shrinkToFit="1"/>
    </xf>
    <xf numFmtId="38" fontId="33" fillId="2" borderId="2" xfId="0" applyNumberFormat="1" applyFont="1" applyFill="1" applyBorder="1" applyAlignment="1">
      <alignment horizontal="right" vertical="center" shrinkToFit="1"/>
    </xf>
    <xf numFmtId="0" fontId="2" fillId="2" borderId="3"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2" borderId="5" xfId="0" applyFont="1" applyFill="1" applyBorder="1" applyAlignment="1">
      <alignment horizontal="left" vertical="center" wrapText="1" shrinkToFit="1"/>
    </xf>
    <xf numFmtId="38" fontId="41" fillId="2" borderId="3" xfId="1" applyFont="1" applyFill="1" applyBorder="1" applyAlignment="1">
      <alignment horizontal="right" vertical="center" shrinkToFit="1"/>
    </xf>
    <xf numFmtId="38" fontId="41" fillId="2" borderId="4" xfId="1" applyFont="1" applyFill="1" applyBorder="1" applyAlignment="1">
      <alignment horizontal="right" vertical="center" shrinkToFit="1"/>
    </xf>
    <xf numFmtId="38" fontId="41" fillId="2" borderId="5" xfId="1" applyFont="1" applyFill="1" applyBorder="1" applyAlignment="1">
      <alignment horizontal="right" vertical="center" shrinkToFit="1"/>
    </xf>
    <xf numFmtId="176" fontId="2" fillId="26" borderId="3" xfId="0" applyNumberFormat="1" applyFont="1" applyFill="1" applyBorder="1" applyAlignment="1">
      <alignment horizontal="left" vertical="center" shrinkToFit="1"/>
    </xf>
    <xf numFmtId="176" fontId="2" fillId="26" borderId="4" xfId="0" applyNumberFormat="1" applyFont="1" applyFill="1" applyBorder="1" applyAlignment="1">
      <alignment horizontal="left" vertical="center" shrinkToFit="1"/>
    </xf>
    <xf numFmtId="176" fontId="2" fillId="26" borderId="5" xfId="0" applyNumberFormat="1" applyFont="1" applyFill="1" applyBorder="1" applyAlignment="1">
      <alignment horizontal="left" vertical="center" shrinkToFit="1"/>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1" xfId="0" applyFont="1" applyBorder="1" applyAlignment="1">
      <alignment horizontal="center" vertical="center"/>
    </xf>
    <xf numFmtId="0" fontId="9" fillId="0" borderId="27" xfId="0" applyFont="1" applyBorder="1" applyAlignment="1">
      <alignment horizontal="center" vertical="center"/>
    </xf>
    <xf numFmtId="0" fontId="44" fillId="0" borderId="3" xfId="0" applyFont="1" applyBorder="1" applyAlignment="1">
      <alignment horizontal="right" vertical="center"/>
    </xf>
    <xf numFmtId="0" fontId="44" fillId="0" borderId="4" xfId="0" applyFont="1" applyBorder="1" applyAlignment="1">
      <alignment horizontal="right" vertical="center"/>
    </xf>
    <xf numFmtId="0" fontId="44" fillId="0" borderId="5" xfId="0" applyFont="1" applyBorder="1" applyAlignment="1">
      <alignment horizontal="right" vertical="center"/>
    </xf>
    <xf numFmtId="177" fontId="9" fillId="0" borderId="2" xfId="0" applyNumberFormat="1" applyFont="1" applyBorder="1" applyAlignment="1">
      <alignment horizontal="center" vertical="center" shrinkToFit="1"/>
    </xf>
    <xf numFmtId="180" fontId="41" fillId="0" borderId="2" xfId="0" applyNumberFormat="1" applyFont="1" applyBorder="1" applyAlignment="1">
      <alignment horizontal="right" vertical="center" shrinkToFit="1"/>
    </xf>
    <xf numFmtId="0" fontId="2" fillId="2" borderId="3" xfId="0" applyFont="1" applyFill="1" applyBorder="1" applyAlignment="1">
      <alignment horizontal="center" vertical="center" wrapText="1" justifyLastLine="1" shrinkToFit="1"/>
    </xf>
    <xf numFmtId="0" fontId="2" fillId="2" borderId="4" xfId="0" applyFont="1" applyFill="1" applyBorder="1" applyAlignment="1">
      <alignment horizontal="center" vertical="center" wrapText="1" justifyLastLine="1" shrinkToFit="1"/>
    </xf>
    <xf numFmtId="0" fontId="2" fillId="2" borderId="5" xfId="0" applyFont="1" applyFill="1" applyBorder="1" applyAlignment="1">
      <alignment horizontal="center" vertical="center" wrapText="1" justifyLastLine="1" shrinkToFit="1"/>
    </xf>
    <xf numFmtId="0" fontId="40" fillId="2" borderId="3" xfId="0" applyFont="1" applyFill="1" applyBorder="1" applyAlignment="1">
      <alignment horizontal="center" vertical="center" wrapText="1" justifyLastLine="1" shrinkToFit="1"/>
    </xf>
    <xf numFmtId="0" fontId="40" fillId="2" borderId="4" xfId="0" applyFont="1" applyFill="1" applyBorder="1" applyAlignment="1">
      <alignment horizontal="center" vertical="center" wrapText="1" justifyLastLine="1" shrinkToFit="1"/>
    </xf>
    <xf numFmtId="0" fontId="40" fillId="2" borderId="5" xfId="0" applyFont="1" applyFill="1" applyBorder="1" applyAlignment="1">
      <alignment horizontal="center" vertical="center" wrapText="1" justifyLastLine="1" shrinkToFit="1"/>
    </xf>
    <xf numFmtId="0" fontId="2" fillId="2" borderId="3" xfId="0" applyFont="1" applyFill="1" applyBorder="1" applyAlignment="1">
      <alignment horizontal="center" vertical="center" justifyLastLine="1" shrinkToFit="1"/>
    </xf>
    <xf numFmtId="0" fontId="2" fillId="2" borderId="4" xfId="0" applyFont="1" applyFill="1" applyBorder="1" applyAlignment="1">
      <alignment horizontal="center" vertical="center" justifyLastLine="1" shrinkToFit="1"/>
    </xf>
    <xf numFmtId="0" fontId="2" fillId="2" borderId="5" xfId="0" applyFont="1" applyFill="1" applyBorder="1" applyAlignment="1">
      <alignment horizontal="center" vertical="center" justifyLastLine="1" shrinkToFit="1"/>
    </xf>
    <xf numFmtId="0" fontId="2" fillId="2" borderId="2" xfId="0" applyFont="1" applyFill="1" applyBorder="1" applyAlignment="1">
      <alignment horizontal="distributed" vertical="center" justifyLastLine="1" shrinkToFit="1"/>
    </xf>
    <xf numFmtId="0" fontId="2" fillId="2" borderId="2" xfId="0" applyFont="1" applyFill="1" applyBorder="1" applyAlignment="1">
      <alignment horizontal="center" vertical="center" justifyLastLine="1" shrinkToFit="1"/>
    </xf>
    <xf numFmtId="0" fontId="9" fillId="2" borderId="2" xfId="0" applyFont="1" applyFill="1" applyBorder="1" applyAlignment="1">
      <alignment horizontal="center" vertical="center" justifyLastLine="1" shrinkToFit="1"/>
    </xf>
    <xf numFmtId="0" fontId="33" fillId="0" borderId="2" xfId="0" applyFont="1" applyBorder="1" applyAlignment="1">
      <alignment horizontal="center" vertical="center" justifyLastLine="1" shrinkToFit="1"/>
    </xf>
    <xf numFmtId="0" fontId="2" fillId="2" borderId="3" xfId="0" applyFont="1" applyFill="1" applyBorder="1" applyAlignment="1">
      <alignment horizontal="distributed" vertical="center" shrinkToFit="1"/>
    </xf>
    <xf numFmtId="0" fontId="2" fillId="2" borderId="4" xfId="0" applyFont="1" applyFill="1" applyBorder="1" applyAlignment="1">
      <alignment horizontal="distributed" vertical="center" shrinkToFit="1"/>
    </xf>
    <xf numFmtId="0" fontId="2" fillId="2" borderId="5" xfId="0" applyFont="1" applyFill="1" applyBorder="1" applyAlignment="1">
      <alignment horizontal="distributed" vertical="center" shrinkToFit="1"/>
    </xf>
    <xf numFmtId="0" fontId="9" fillId="2" borderId="3" xfId="0" applyFont="1" applyFill="1" applyBorder="1" applyAlignment="1">
      <alignment horizontal="distributed" vertical="center" wrapText="1" justifyLastLine="1" shrinkToFit="1"/>
    </xf>
    <xf numFmtId="0" fontId="9" fillId="2" borderId="4" xfId="0" applyFont="1" applyFill="1" applyBorder="1" applyAlignment="1">
      <alignment horizontal="distributed" vertical="center" wrapText="1" justifyLastLine="1" shrinkToFit="1"/>
    </xf>
    <xf numFmtId="0" fontId="9" fillId="2" borderId="5" xfId="0" applyFont="1" applyFill="1" applyBorder="1" applyAlignment="1">
      <alignment horizontal="distributed" vertical="center" wrapText="1" justifyLastLine="1" shrinkToFit="1"/>
    </xf>
    <xf numFmtId="176" fontId="2" fillId="2" borderId="3" xfId="0" applyNumberFormat="1" applyFont="1" applyFill="1" applyBorder="1" applyAlignment="1">
      <alignment horizontal="center" vertical="center" justifyLastLine="1" shrinkToFit="1"/>
    </xf>
    <xf numFmtId="176" fontId="2" fillId="2" borderId="4" xfId="0" applyNumberFormat="1" applyFont="1" applyFill="1" applyBorder="1" applyAlignment="1">
      <alignment horizontal="center" vertical="center" justifyLastLine="1" shrinkToFit="1"/>
    </xf>
    <xf numFmtId="176" fontId="2" fillId="2" borderId="5" xfId="0" applyNumberFormat="1" applyFont="1" applyFill="1" applyBorder="1" applyAlignment="1">
      <alignment horizontal="center" vertical="center" justifyLastLine="1" shrinkToFit="1"/>
    </xf>
    <xf numFmtId="0" fontId="2" fillId="2" borderId="3" xfId="0" applyFont="1" applyFill="1" applyBorder="1" applyAlignment="1">
      <alignment horizontal="distributed" vertical="center" justifyLastLine="1" shrinkToFit="1"/>
    </xf>
    <xf numFmtId="0" fontId="2" fillId="2" borderId="4" xfId="0" applyFont="1" applyFill="1" applyBorder="1" applyAlignment="1">
      <alignment horizontal="distributed" vertical="center" justifyLastLine="1" shrinkToFit="1"/>
    </xf>
    <xf numFmtId="0" fontId="7" fillId="2" borderId="4" xfId="0" applyFont="1" applyFill="1" applyBorder="1" applyAlignment="1">
      <alignment horizontal="distributed" vertical="center" wrapText="1" shrinkToFit="1"/>
    </xf>
    <xf numFmtId="0" fontId="7" fillId="2" borderId="4" xfId="0" applyFont="1" applyFill="1" applyBorder="1" applyAlignment="1">
      <alignment horizontal="distributed" vertical="center" shrinkToFit="1"/>
    </xf>
    <xf numFmtId="0" fontId="7" fillId="2" borderId="5" xfId="0" applyFont="1" applyFill="1" applyBorder="1" applyAlignment="1">
      <alignment horizontal="distributed" vertical="center" shrinkToFit="1"/>
    </xf>
    <xf numFmtId="56" fontId="2" fillId="26" borderId="3" xfId="0" applyNumberFormat="1" applyFont="1" applyFill="1" applyBorder="1" applyAlignment="1">
      <alignment horizontal="left" vertical="center" shrinkToFit="1"/>
    </xf>
    <xf numFmtId="56" fontId="2" fillId="26" borderId="4" xfId="0" applyNumberFormat="1" applyFont="1" applyFill="1" applyBorder="1" applyAlignment="1">
      <alignment horizontal="left" vertical="center" shrinkToFit="1"/>
    </xf>
    <xf numFmtId="176" fontId="2" fillId="26" borderId="2" xfId="0" applyNumberFormat="1" applyFont="1" applyFill="1" applyBorder="1" applyAlignment="1">
      <alignment horizontal="center" vertical="center" shrinkToFit="1"/>
    </xf>
    <xf numFmtId="0" fontId="2" fillId="26" borderId="2" xfId="0" applyFont="1" applyFill="1" applyBorder="1" applyAlignment="1">
      <alignment horizontal="center" vertical="center" wrapText="1" shrinkToFit="1"/>
    </xf>
    <xf numFmtId="182" fontId="2" fillId="26" borderId="3" xfId="0" applyNumberFormat="1" applyFont="1" applyFill="1" applyBorder="1" applyAlignment="1">
      <alignment horizontal="left" vertical="center" shrinkToFit="1"/>
    </xf>
    <xf numFmtId="182" fontId="2" fillId="26" borderId="4" xfId="0" applyNumberFormat="1" applyFont="1" applyFill="1" applyBorder="1" applyAlignment="1">
      <alignment horizontal="left" vertical="center" shrinkToFit="1"/>
    </xf>
    <xf numFmtId="182" fontId="2" fillId="26" borderId="5" xfId="0" applyNumberFormat="1" applyFont="1" applyFill="1" applyBorder="1" applyAlignment="1">
      <alignment horizontal="left" vertical="center" shrinkToFit="1"/>
    </xf>
    <xf numFmtId="182" fontId="2" fillId="26" borderId="2" xfId="0" applyNumberFormat="1" applyFont="1" applyFill="1" applyBorder="1" applyAlignment="1">
      <alignment horizontal="center" vertical="center" shrinkToFit="1"/>
    </xf>
    <xf numFmtId="38" fontId="2" fillId="26" borderId="3" xfId="1" applyFont="1" applyFill="1" applyBorder="1" applyAlignment="1">
      <alignment vertical="center" shrinkToFit="1"/>
    </xf>
    <xf numFmtId="0" fontId="2" fillId="26" borderId="4" xfId="0" applyFont="1" applyFill="1" applyBorder="1" applyAlignment="1">
      <alignment vertical="center" shrinkToFit="1"/>
    </xf>
    <xf numFmtId="0" fontId="2" fillId="26" borderId="5" xfId="0" applyFont="1" applyFill="1" applyBorder="1" applyAlignment="1">
      <alignment vertical="center" shrinkToFit="1"/>
    </xf>
    <xf numFmtId="0" fontId="41" fillId="26" borderId="3" xfId="0" applyFont="1" applyFill="1" applyBorder="1" applyAlignment="1">
      <alignment horizontal="left" vertical="center" wrapText="1" shrinkToFit="1"/>
    </xf>
    <xf numFmtId="0" fontId="41" fillId="26" borderId="4" xfId="0" applyFont="1" applyFill="1" applyBorder="1" applyAlignment="1">
      <alignment horizontal="left" vertical="center" wrapText="1" shrinkToFit="1"/>
    </xf>
    <xf numFmtId="0" fontId="41" fillId="26" borderId="5" xfId="0" applyFont="1" applyFill="1" applyBorder="1" applyAlignment="1">
      <alignment horizontal="left" vertical="center" wrapText="1" shrinkToFit="1"/>
    </xf>
    <xf numFmtId="38" fontId="33" fillId="26" borderId="3" xfId="0" applyNumberFormat="1" applyFont="1" applyFill="1" applyBorder="1" applyAlignment="1">
      <alignment horizontal="right" vertical="center" shrinkToFit="1"/>
    </xf>
    <xf numFmtId="38" fontId="33" fillId="26" borderId="4" xfId="0" applyNumberFormat="1" applyFont="1" applyFill="1" applyBorder="1" applyAlignment="1">
      <alignment horizontal="right" vertical="center" shrinkToFit="1"/>
    </xf>
    <xf numFmtId="38" fontId="33" fillId="26" borderId="5" xfId="0" applyNumberFormat="1" applyFont="1" applyFill="1" applyBorder="1" applyAlignment="1">
      <alignment horizontal="right" vertical="center" shrinkToFit="1"/>
    </xf>
    <xf numFmtId="3" fontId="2" fillId="26" borderId="3" xfId="0" applyNumberFormat="1" applyFont="1" applyFill="1" applyBorder="1" applyAlignment="1">
      <alignment horizontal="left" vertical="center" wrapText="1"/>
    </xf>
    <xf numFmtId="38" fontId="33" fillId="26" borderId="2" xfId="0" applyNumberFormat="1" applyFont="1" applyFill="1" applyBorder="1" applyAlignment="1">
      <alignment horizontal="center" vertical="center" shrinkToFit="1"/>
    </xf>
    <xf numFmtId="0" fontId="9" fillId="26" borderId="3" xfId="0" applyFont="1" applyFill="1" applyBorder="1" applyAlignment="1">
      <alignment horizontal="center" vertical="center" shrinkToFit="1"/>
    </xf>
    <xf numFmtId="0" fontId="9" fillId="26" borderId="4" xfId="0" applyFont="1" applyFill="1" applyBorder="1" applyAlignment="1">
      <alignment horizontal="center" vertical="center" shrinkToFit="1"/>
    </xf>
    <xf numFmtId="0" fontId="9" fillId="26" borderId="5" xfId="0" applyFont="1" applyFill="1" applyBorder="1" applyAlignment="1">
      <alignment horizontal="center" vertical="center" shrinkToFit="1"/>
    </xf>
    <xf numFmtId="182" fontId="2" fillId="29" borderId="3" xfId="0" applyNumberFormat="1" applyFont="1" applyFill="1" applyBorder="1" applyAlignment="1">
      <alignment horizontal="center" vertical="center" shrinkToFit="1"/>
    </xf>
    <xf numFmtId="182" fontId="2" fillId="29" borderId="4" xfId="0" applyNumberFormat="1" applyFont="1" applyFill="1" applyBorder="1" applyAlignment="1">
      <alignment horizontal="center" vertical="center" shrinkToFit="1"/>
    </xf>
    <xf numFmtId="182" fontId="2" fillId="29" borderId="5" xfId="0" applyNumberFormat="1" applyFont="1" applyFill="1" applyBorder="1" applyAlignment="1">
      <alignment horizontal="center" vertical="center" shrinkToFit="1"/>
    </xf>
    <xf numFmtId="176" fontId="9" fillId="0" borderId="2" xfId="0" applyNumberFormat="1" applyFont="1" applyBorder="1" applyAlignment="1">
      <alignment horizontal="center" vertical="center" shrinkToFit="1"/>
    </xf>
    <xf numFmtId="176" fontId="2" fillId="29" borderId="3" xfId="0" applyNumberFormat="1" applyFont="1" applyFill="1" applyBorder="1" applyAlignment="1">
      <alignment horizontal="center" vertical="center" shrinkToFit="1"/>
    </xf>
    <xf numFmtId="176" fontId="2" fillId="29" borderId="4" xfId="0" applyNumberFormat="1" applyFont="1" applyFill="1" applyBorder="1" applyAlignment="1">
      <alignment horizontal="center" vertical="center" shrinkToFit="1"/>
    </xf>
    <xf numFmtId="176" fontId="2" fillId="29" borderId="5" xfId="0" applyNumberFormat="1" applyFont="1" applyFill="1" applyBorder="1" applyAlignment="1">
      <alignment horizontal="center" vertical="center" shrinkToFit="1"/>
    </xf>
    <xf numFmtId="0" fontId="9" fillId="26" borderId="2" xfId="0" applyFont="1" applyFill="1" applyBorder="1" applyAlignment="1">
      <alignment horizontal="center" vertical="center" wrapText="1" shrinkToFit="1"/>
    </xf>
    <xf numFmtId="182" fontId="9" fillId="26" borderId="2" xfId="0" applyNumberFormat="1" applyFont="1" applyFill="1" applyBorder="1" applyAlignment="1">
      <alignment horizontal="center" vertical="center" shrinkToFit="1"/>
    </xf>
    <xf numFmtId="182" fontId="41" fillId="26" borderId="2" xfId="0" applyNumberFormat="1" applyFont="1" applyFill="1" applyBorder="1" applyAlignment="1">
      <alignment horizontal="center" vertical="center" shrinkToFit="1"/>
    </xf>
    <xf numFmtId="38" fontId="33" fillId="26" borderId="2" xfId="1" applyFont="1" applyFill="1" applyBorder="1" applyAlignment="1">
      <alignment horizontal="right" vertical="center" shrinkToFit="1"/>
    </xf>
    <xf numFmtId="3" fontId="33" fillId="26" borderId="2" xfId="0" applyNumberFormat="1" applyFont="1" applyFill="1" applyBorder="1" applyAlignment="1">
      <alignment horizontal="left" vertical="center" shrinkToFit="1"/>
    </xf>
    <xf numFmtId="0" fontId="33" fillId="26" borderId="2" xfId="0" applyFont="1" applyFill="1" applyBorder="1" applyAlignment="1">
      <alignment horizontal="left" vertical="center" shrinkToFit="1"/>
    </xf>
    <xf numFmtId="0" fontId="9" fillId="0" borderId="2" xfId="0" applyFont="1" applyBorder="1" applyAlignment="1">
      <alignment horizontal="left" vertical="center" shrinkToFit="1"/>
    </xf>
    <xf numFmtId="38" fontId="9" fillId="0" borderId="2" xfId="1" applyFont="1" applyFill="1" applyBorder="1" applyAlignment="1">
      <alignment horizontal="right" vertical="center" shrinkToFit="1"/>
    </xf>
    <xf numFmtId="0" fontId="9" fillId="0" borderId="2" xfId="0" applyFont="1" applyBorder="1" applyAlignment="1">
      <alignment horizontal="center" vertical="center" wrapText="1" shrinkToFit="1"/>
    </xf>
    <xf numFmtId="38" fontId="2" fillId="26" borderId="4" xfId="1" applyFont="1" applyFill="1" applyBorder="1" applyAlignment="1">
      <alignment vertical="center" shrinkToFit="1"/>
    </xf>
    <xf numFmtId="38" fontId="2" fillId="26" borderId="5" xfId="1" applyFont="1" applyFill="1" applyBorder="1" applyAlignment="1">
      <alignment vertical="center" shrinkToFit="1"/>
    </xf>
    <xf numFmtId="38" fontId="50" fillId="26" borderId="3" xfId="52" applyNumberFormat="1" applyFont="1" applyFill="1" applyBorder="1" applyAlignment="1">
      <alignment horizontal="right" vertical="center" shrinkToFit="1"/>
    </xf>
    <xf numFmtId="38" fontId="50" fillId="26" borderId="4" xfId="52" applyNumberFormat="1" applyFont="1" applyFill="1" applyBorder="1" applyAlignment="1">
      <alignment horizontal="right" vertical="center" shrinkToFit="1"/>
    </xf>
    <xf numFmtId="38" fontId="50" fillId="26" borderId="5" xfId="52" applyNumberFormat="1" applyFont="1" applyFill="1" applyBorder="1" applyAlignment="1">
      <alignment horizontal="right" vertical="center" shrinkToFit="1"/>
    </xf>
    <xf numFmtId="38" fontId="41" fillId="26" borderId="3" xfId="1" applyFont="1" applyFill="1" applyBorder="1" applyAlignment="1">
      <alignment vertical="center" shrinkToFit="1"/>
    </xf>
    <xf numFmtId="38" fontId="41" fillId="26" borderId="4" xfId="1" applyFont="1" applyFill="1" applyBorder="1" applyAlignment="1">
      <alignment vertical="center" shrinkToFit="1"/>
    </xf>
    <xf numFmtId="38" fontId="41" fillId="26" borderId="5" xfId="1" applyFont="1" applyFill="1" applyBorder="1" applyAlignment="1">
      <alignment vertical="center" shrinkToFit="1"/>
    </xf>
    <xf numFmtId="176" fontId="2" fillId="26" borderId="19" xfId="0" applyNumberFormat="1" applyFont="1" applyFill="1" applyBorder="1" applyAlignment="1">
      <alignment horizontal="left" vertical="center" shrinkToFit="1"/>
    </xf>
    <xf numFmtId="176" fontId="2" fillId="26" borderId="28" xfId="0" applyNumberFormat="1" applyFont="1" applyFill="1" applyBorder="1" applyAlignment="1">
      <alignment horizontal="left" vertical="center" shrinkToFit="1"/>
    </xf>
    <xf numFmtId="176" fontId="2" fillId="26" borderId="29" xfId="0" applyNumberFormat="1" applyFont="1" applyFill="1" applyBorder="1" applyAlignment="1">
      <alignment horizontal="left" vertical="center" shrinkToFit="1"/>
    </xf>
    <xf numFmtId="182" fontId="9" fillId="0" borderId="2" xfId="0" applyNumberFormat="1" applyFont="1" applyBorder="1" applyAlignment="1">
      <alignment horizontal="center" vertical="center" shrinkToFit="1"/>
    </xf>
    <xf numFmtId="176" fontId="2" fillId="0" borderId="2" xfId="0" applyNumberFormat="1" applyFont="1" applyBorder="1" applyAlignment="1">
      <alignment horizontal="left" vertical="center" shrinkToFit="1"/>
    </xf>
    <xf numFmtId="0" fontId="2" fillId="27" borderId="2" xfId="0" applyFont="1" applyFill="1" applyBorder="1" applyAlignment="1">
      <alignment horizontal="center" vertical="center" wrapText="1" shrinkToFit="1"/>
    </xf>
    <xf numFmtId="176" fontId="41" fillId="0" borderId="3" xfId="0" applyNumberFormat="1" applyFont="1" applyBorder="1" applyAlignment="1">
      <alignment horizontal="left" vertical="center" shrinkToFit="1"/>
    </xf>
    <xf numFmtId="176" fontId="41" fillId="0" borderId="4" xfId="0" applyNumberFormat="1" applyFont="1" applyBorder="1" applyAlignment="1">
      <alignment horizontal="left" vertical="center" shrinkToFit="1"/>
    </xf>
    <xf numFmtId="176" fontId="41" fillId="0" borderId="5" xfId="0" applyNumberFormat="1" applyFont="1" applyBorder="1" applyAlignment="1">
      <alignment horizontal="left" vertical="center" shrinkToFit="1"/>
    </xf>
    <xf numFmtId="176" fontId="48" fillId="0" borderId="2" xfId="0" applyNumberFormat="1" applyFont="1" applyBorder="1" applyAlignment="1">
      <alignment horizontal="center" vertical="center" shrinkToFit="1"/>
    </xf>
    <xf numFmtId="0" fontId="48" fillId="26" borderId="2" xfId="0" applyFont="1" applyFill="1" applyBorder="1" applyAlignment="1">
      <alignment horizontal="center" vertical="center" wrapText="1" shrinkToFit="1"/>
    </xf>
    <xf numFmtId="0" fontId="48" fillId="26" borderId="3" xfId="0" applyFont="1" applyFill="1" applyBorder="1" applyAlignment="1">
      <alignment horizontal="left" vertical="center" shrinkToFit="1"/>
    </xf>
    <xf numFmtId="0" fontId="48" fillId="26" borderId="4" xfId="0" applyFont="1" applyFill="1" applyBorder="1" applyAlignment="1">
      <alignment horizontal="left" vertical="center" shrinkToFit="1"/>
    </xf>
    <xf numFmtId="0" fontId="48" fillId="26" borderId="5" xfId="0" applyFont="1" applyFill="1" applyBorder="1" applyAlignment="1">
      <alignment horizontal="left" vertical="center" shrinkToFit="1"/>
    </xf>
    <xf numFmtId="182" fontId="48" fillId="26" borderId="2" xfId="0" applyNumberFormat="1" applyFont="1" applyFill="1" applyBorder="1" applyAlignment="1">
      <alignment horizontal="center" vertical="center" shrinkToFit="1"/>
    </xf>
    <xf numFmtId="38" fontId="9" fillId="0" borderId="3" xfId="1" applyFont="1" applyFill="1" applyBorder="1" applyAlignment="1">
      <alignment horizontal="right" vertical="center" shrinkToFit="1"/>
    </xf>
    <xf numFmtId="38" fontId="9" fillId="0" borderId="4" xfId="1" applyFont="1" applyFill="1" applyBorder="1" applyAlignment="1">
      <alignment horizontal="right" vertical="center" shrinkToFit="1"/>
    </xf>
    <xf numFmtId="38" fontId="9" fillId="0" borderId="5" xfId="1" applyFont="1" applyFill="1" applyBorder="1" applyAlignment="1">
      <alignment horizontal="right" vertical="center" shrinkToFit="1"/>
    </xf>
    <xf numFmtId="0" fontId="2" fillId="0" borderId="3" xfId="0" applyFont="1" applyBorder="1" applyAlignment="1">
      <alignment horizontal="left" vertical="center" wrapText="1" shrinkToFit="1"/>
    </xf>
    <xf numFmtId="0" fontId="9" fillId="31" borderId="3" xfId="0" applyFont="1" applyFill="1" applyBorder="1" applyAlignment="1">
      <alignment horizontal="left" vertical="center" shrinkToFit="1"/>
    </xf>
    <xf numFmtId="0" fontId="9" fillId="31" borderId="4" xfId="0" applyFont="1" applyFill="1" applyBorder="1" applyAlignment="1">
      <alignment horizontal="left" vertical="center" shrinkToFit="1"/>
    </xf>
    <xf numFmtId="0" fontId="9" fillId="31" borderId="5" xfId="0" applyFont="1" applyFill="1" applyBorder="1" applyAlignment="1">
      <alignment horizontal="left" vertical="center" shrinkToFit="1"/>
    </xf>
    <xf numFmtId="176" fontId="9" fillId="29" borderId="2" xfId="0" applyNumberFormat="1" applyFont="1" applyFill="1" applyBorder="1" applyAlignment="1">
      <alignment horizontal="center" vertical="center" shrinkToFit="1"/>
    </xf>
    <xf numFmtId="176" fontId="2" fillId="27" borderId="3" xfId="0" applyNumberFormat="1" applyFont="1" applyFill="1" applyBorder="1" applyAlignment="1">
      <alignment horizontal="center" vertical="center" shrinkToFit="1"/>
    </xf>
    <xf numFmtId="176" fontId="2" fillId="27" borderId="4" xfId="0" applyNumberFormat="1" applyFont="1" applyFill="1" applyBorder="1" applyAlignment="1">
      <alignment horizontal="center" vertical="center" shrinkToFit="1"/>
    </xf>
    <xf numFmtId="176" fontId="2" fillId="27" borderId="5" xfId="0" applyNumberFormat="1" applyFont="1" applyFill="1" applyBorder="1" applyAlignment="1">
      <alignment horizontal="center" vertical="center" shrinkToFit="1"/>
    </xf>
    <xf numFmtId="182" fontId="2" fillId="26" borderId="2" xfId="0" applyNumberFormat="1" applyFont="1" applyFill="1" applyBorder="1" applyAlignment="1">
      <alignment horizontal="left" vertical="center" shrinkToFit="1"/>
    </xf>
    <xf numFmtId="182" fontId="2" fillId="26" borderId="37" xfId="0" applyNumberFormat="1" applyFont="1" applyFill="1" applyBorder="1" applyAlignment="1">
      <alignment horizontal="center" vertical="center" shrinkToFit="1"/>
    </xf>
    <xf numFmtId="182" fontId="41" fillId="26" borderId="3" xfId="0" applyNumberFormat="1" applyFont="1" applyFill="1" applyBorder="1" applyAlignment="1">
      <alignment horizontal="center" vertical="center" wrapText="1" shrinkToFit="1"/>
    </xf>
    <xf numFmtId="182" fontId="2" fillId="26" borderId="3" xfId="0" applyNumberFormat="1" applyFont="1" applyFill="1" applyBorder="1" applyAlignment="1">
      <alignment horizontal="center" vertical="center" wrapText="1" shrinkToFit="1"/>
    </xf>
    <xf numFmtId="0" fontId="2" fillId="26" borderId="36" xfId="0" applyFont="1" applyFill="1" applyBorder="1" applyAlignment="1">
      <alignment horizontal="center" vertical="center" wrapText="1" shrinkToFit="1"/>
    </xf>
    <xf numFmtId="0" fontId="41" fillId="27" borderId="3" xfId="0" applyFont="1" applyFill="1" applyBorder="1" applyAlignment="1">
      <alignment horizontal="left" vertical="center" shrinkToFit="1"/>
    </xf>
    <xf numFmtId="0" fontId="41" fillId="27" borderId="4" xfId="0" applyFont="1" applyFill="1" applyBorder="1" applyAlignment="1">
      <alignment horizontal="left" vertical="center" shrinkToFit="1"/>
    </xf>
    <xf numFmtId="0" fontId="41" fillId="27" borderId="5" xfId="0" applyFont="1" applyFill="1" applyBorder="1" applyAlignment="1">
      <alignment horizontal="left" vertical="center" shrinkToFit="1"/>
    </xf>
    <xf numFmtId="0" fontId="47" fillId="0" borderId="3" xfId="0" applyFont="1" applyBorder="1" applyAlignment="1">
      <alignment horizontal="right" vertical="center"/>
    </xf>
    <xf numFmtId="0" fontId="47" fillId="0" borderId="4" xfId="0" applyFont="1" applyBorder="1" applyAlignment="1">
      <alignment horizontal="right" vertical="center"/>
    </xf>
    <xf numFmtId="0" fontId="47" fillId="0" borderId="5" xfId="0" applyFont="1" applyBorder="1" applyAlignment="1">
      <alignment horizontal="right" vertical="center"/>
    </xf>
    <xf numFmtId="0" fontId="2" fillId="2" borderId="3" xfId="0" applyFont="1" applyFill="1" applyBorder="1" applyAlignment="1">
      <alignment horizontal="left" vertical="center" justifyLastLine="1" shrinkToFit="1"/>
    </xf>
    <xf numFmtId="0" fontId="2" fillId="2" borderId="4" xfId="0" applyFont="1" applyFill="1" applyBorder="1" applyAlignment="1">
      <alignment horizontal="left" vertical="center" justifyLastLine="1" shrinkToFit="1"/>
    </xf>
    <xf numFmtId="0" fontId="2" fillId="2" borderId="5" xfId="0" applyFont="1" applyFill="1" applyBorder="1" applyAlignment="1">
      <alignment horizontal="left" vertical="center" justifyLastLine="1" shrinkToFit="1"/>
    </xf>
    <xf numFmtId="0" fontId="4" fillId="26" borderId="3" xfId="0" applyFont="1" applyFill="1" applyBorder="1" applyAlignment="1">
      <alignment horizontal="left" vertical="center" wrapText="1" shrinkToFit="1"/>
    </xf>
    <xf numFmtId="0" fontId="4" fillId="26" borderId="4" xfId="0" applyFont="1" applyFill="1" applyBorder="1" applyAlignment="1">
      <alignment horizontal="left" vertical="center" wrapText="1" shrinkToFit="1"/>
    </xf>
    <xf numFmtId="0" fontId="4" fillId="26" borderId="5" xfId="0" applyFont="1" applyFill="1" applyBorder="1" applyAlignment="1">
      <alignment horizontal="left" vertical="center" wrapText="1" shrinkToFit="1"/>
    </xf>
    <xf numFmtId="38" fontId="49" fillId="28" borderId="3" xfId="52" applyNumberFormat="1" applyBorder="1" applyAlignment="1">
      <alignment horizontal="right" vertical="center" wrapText="1" shrinkToFit="1"/>
    </xf>
    <xf numFmtId="38" fontId="49" fillId="28" borderId="4" xfId="52" applyNumberFormat="1" applyBorder="1" applyAlignment="1">
      <alignment horizontal="right" vertical="center" wrapText="1" shrinkToFit="1"/>
    </xf>
    <xf numFmtId="38" fontId="49" fillId="28" borderId="5" xfId="52" applyNumberFormat="1" applyBorder="1" applyAlignment="1">
      <alignment horizontal="right" vertical="center" wrapText="1" shrinkToFit="1"/>
    </xf>
    <xf numFmtId="182" fontId="2" fillId="26" borderId="38" xfId="0" applyNumberFormat="1" applyFont="1" applyFill="1" applyBorder="1" applyAlignment="1">
      <alignment horizontal="center" vertical="center" shrinkToFit="1"/>
    </xf>
    <xf numFmtId="182" fontId="2" fillId="26" borderId="39" xfId="0" applyNumberFormat="1" applyFont="1" applyFill="1" applyBorder="1" applyAlignment="1">
      <alignment horizontal="center" vertical="center" shrinkToFit="1"/>
    </xf>
    <xf numFmtId="182" fontId="2" fillId="26" borderId="40" xfId="0" applyNumberFormat="1" applyFont="1" applyFill="1" applyBorder="1" applyAlignment="1">
      <alignment horizontal="center" vertical="center" shrinkToFit="1"/>
    </xf>
    <xf numFmtId="38" fontId="9" fillId="26" borderId="3" xfId="1" applyFont="1" applyFill="1" applyBorder="1" applyAlignment="1">
      <alignment horizontal="right" vertical="center" wrapText="1" shrinkToFit="1"/>
    </xf>
    <xf numFmtId="38" fontId="9" fillId="26" borderId="4" xfId="1" applyFont="1" applyFill="1" applyBorder="1" applyAlignment="1">
      <alignment horizontal="right" vertical="center" wrapText="1" shrinkToFit="1"/>
    </xf>
    <xf numFmtId="38" fontId="9" fillId="26" borderId="5" xfId="1" applyFont="1" applyFill="1" applyBorder="1" applyAlignment="1">
      <alignment horizontal="right" vertical="center" wrapText="1" shrinkToFit="1"/>
    </xf>
    <xf numFmtId="38" fontId="49" fillId="28" borderId="2" xfId="52" applyNumberFormat="1" applyBorder="1" applyAlignment="1">
      <alignment horizontal="right" vertical="center" shrinkToFit="1"/>
    </xf>
    <xf numFmtId="0" fontId="42" fillId="26" borderId="3" xfId="0" applyFont="1" applyFill="1" applyBorder="1" applyAlignment="1">
      <alignment horizontal="left" vertical="center" shrinkToFit="1"/>
    </xf>
    <xf numFmtId="0" fontId="42" fillId="26" borderId="4" xfId="0" applyFont="1" applyFill="1" applyBorder="1" applyAlignment="1">
      <alignment horizontal="left" vertical="center" shrinkToFit="1"/>
    </xf>
    <xf numFmtId="0" fontId="42" fillId="26" borderId="5" xfId="0" applyFont="1" applyFill="1" applyBorder="1" applyAlignment="1">
      <alignment horizontal="left" vertical="center" shrinkToFit="1"/>
    </xf>
    <xf numFmtId="176" fontId="9" fillId="26" borderId="2" xfId="0" applyNumberFormat="1" applyFont="1" applyFill="1" applyBorder="1" applyAlignment="1">
      <alignment horizontal="center" vertical="center" shrinkToFit="1"/>
    </xf>
    <xf numFmtId="182" fontId="2" fillId="26" borderId="4" xfId="0" applyNumberFormat="1" applyFont="1" applyFill="1" applyBorder="1" applyAlignment="1">
      <alignment horizontal="center" vertical="center" wrapText="1" shrinkToFit="1"/>
    </xf>
    <xf numFmtId="182" fontId="2" fillId="26" borderId="5" xfId="0" applyNumberFormat="1" applyFont="1" applyFill="1" applyBorder="1" applyAlignment="1">
      <alignment horizontal="center" vertical="center" wrapText="1" shrinkToFit="1"/>
    </xf>
    <xf numFmtId="0" fontId="9" fillId="26" borderId="3" xfId="0" applyFont="1" applyFill="1" applyBorder="1" applyAlignment="1">
      <alignment horizontal="left" vertical="center" wrapText="1" shrinkToFit="1"/>
    </xf>
    <xf numFmtId="0" fontId="2" fillId="31" borderId="3" xfId="0" applyFont="1" applyFill="1" applyBorder="1" applyAlignment="1">
      <alignment horizontal="left" vertical="center" shrinkToFit="1"/>
    </xf>
    <xf numFmtId="0" fontId="2" fillId="31" borderId="4" xfId="0" applyFont="1" applyFill="1" applyBorder="1" applyAlignment="1">
      <alignment horizontal="left" vertical="center" shrinkToFit="1"/>
    </xf>
    <xf numFmtId="0" fontId="2" fillId="31" borderId="5" xfId="0" applyFont="1" applyFill="1" applyBorder="1" applyAlignment="1">
      <alignment horizontal="left" vertical="center" shrinkToFit="1"/>
    </xf>
    <xf numFmtId="182" fontId="2" fillId="31" borderId="3" xfId="0" applyNumberFormat="1" applyFont="1" applyFill="1" applyBorder="1" applyAlignment="1">
      <alignment horizontal="center" vertical="center" shrinkToFit="1"/>
    </xf>
    <xf numFmtId="182" fontId="2" fillId="31" borderId="4" xfId="0" applyNumberFormat="1" applyFont="1" applyFill="1" applyBorder="1" applyAlignment="1">
      <alignment horizontal="center" vertical="center" shrinkToFit="1"/>
    </xf>
    <xf numFmtId="182" fontId="2" fillId="31" borderId="5" xfId="0" applyNumberFormat="1" applyFont="1" applyFill="1" applyBorder="1" applyAlignment="1">
      <alignment horizontal="center" vertical="center" shrinkToFit="1"/>
    </xf>
    <xf numFmtId="0" fontId="9" fillId="31" borderId="3" xfId="0" applyFont="1" applyFill="1" applyBorder="1" applyAlignment="1">
      <alignment horizontal="center" vertical="center" shrinkToFit="1"/>
    </xf>
    <xf numFmtId="0" fontId="9" fillId="31" borderId="4" xfId="0" applyFont="1" applyFill="1" applyBorder="1" applyAlignment="1">
      <alignment horizontal="center" vertical="center" shrinkToFit="1"/>
    </xf>
    <xf numFmtId="0" fontId="9" fillId="31" borderId="5" xfId="0" applyFont="1" applyFill="1" applyBorder="1" applyAlignment="1">
      <alignment horizontal="center" vertical="center" shrinkToFit="1"/>
    </xf>
    <xf numFmtId="38" fontId="9" fillId="31" borderId="3" xfId="1" applyFont="1" applyFill="1" applyBorder="1" applyAlignment="1">
      <alignment horizontal="right" vertical="center" shrinkToFit="1"/>
    </xf>
    <xf numFmtId="38" fontId="9" fillId="31" borderId="4" xfId="1" applyFont="1" applyFill="1" applyBorder="1" applyAlignment="1">
      <alignment horizontal="right" vertical="center" shrinkToFit="1"/>
    </xf>
    <xf numFmtId="38" fontId="9" fillId="31" borderId="5" xfId="1" applyFont="1" applyFill="1" applyBorder="1" applyAlignment="1">
      <alignment horizontal="right" vertical="center" shrinkToFit="1"/>
    </xf>
    <xf numFmtId="38" fontId="9" fillId="31" borderId="2" xfId="1" applyFont="1" applyFill="1" applyBorder="1" applyAlignment="1">
      <alignment horizontal="right" vertical="center" shrinkToFit="1"/>
    </xf>
    <xf numFmtId="38" fontId="2" fillId="26" borderId="0" xfId="0" applyNumberFormat="1" applyFont="1" applyFill="1" applyAlignment="1">
      <alignment horizontal="center" vertical="center" shrinkToFit="1"/>
    </xf>
    <xf numFmtId="0" fontId="2" fillId="26" borderId="0" xfId="0" applyFont="1" applyFill="1" applyAlignment="1">
      <alignment horizontal="center" vertical="center" shrinkToFit="1"/>
    </xf>
    <xf numFmtId="0" fontId="2" fillId="0" borderId="28" xfId="0" applyFont="1" applyBorder="1" applyAlignment="1">
      <alignment horizontal="center" vertical="center" shrinkToFit="1"/>
    </xf>
    <xf numFmtId="38" fontId="2" fillId="31" borderId="3" xfId="1" applyFont="1" applyFill="1" applyBorder="1" applyAlignment="1">
      <alignment horizontal="right" vertical="center" shrinkToFit="1"/>
    </xf>
    <xf numFmtId="38" fontId="2" fillId="31" borderId="4" xfId="1" applyFont="1" applyFill="1" applyBorder="1" applyAlignment="1">
      <alignment horizontal="right" vertical="center" shrinkToFit="1"/>
    </xf>
    <xf numFmtId="38" fontId="2" fillId="31" borderId="5" xfId="1" applyFont="1" applyFill="1" applyBorder="1" applyAlignment="1">
      <alignment horizontal="right" vertical="center" shrinkToFit="1"/>
    </xf>
    <xf numFmtId="38" fontId="33" fillId="31" borderId="2" xfId="0" applyNumberFormat="1" applyFont="1" applyFill="1" applyBorder="1" applyAlignment="1">
      <alignment horizontal="center" vertical="center" shrinkToFit="1"/>
    </xf>
    <xf numFmtId="0" fontId="41" fillId="26" borderId="2" xfId="0" applyFont="1" applyFill="1" applyBorder="1" applyAlignment="1">
      <alignment horizontal="center" vertical="center" wrapText="1" shrinkToFit="1"/>
    </xf>
    <xf numFmtId="0" fontId="33" fillId="26" borderId="2" xfId="0" applyFont="1" applyFill="1" applyBorder="1" applyAlignment="1">
      <alignment horizontal="center" vertical="center" shrinkToFit="1"/>
    </xf>
    <xf numFmtId="182" fontId="35" fillId="26" borderId="3" xfId="0" applyNumberFormat="1" applyFont="1" applyFill="1" applyBorder="1" applyAlignment="1">
      <alignment horizontal="center" vertical="center" shrinkToFit="1"/>
    </xf>
    <xf numFmtId="182" fontId="35" fillId="26" borderId="4" xfId="0" applyNumberFormat="1" applyFont="1" applyFill="1" applyBorder="1" applyAlignment="1">
      <alignment horizontal="center" vertical="center" shrinkToFit="1"/>
    </xf>
    <xf numFmtId="182" fontId="35" fillId="26" borderId="5" xfId="0" applyNumberFormat="1" applyFont="1" applyFill="1" applyBorder="1" applyAlignment="1">
      <alignment horizontal="center" vertical="center" shrinkToFit="1"/>
    </xf>
    <xf numFmtId="176" fontId="2" fillId="31" borderId="3" xfId="0" applyNumberFormat="1" applyFont="1" applyFill="1" applyBorder="1" applyAlignment="1">
      <alignment horizontal="center" vertical="center" shrinkToFit="1"/>
    </xf>
    <xf numFmtId="176" fontId="2" fillId="31" borderId="4" xfId="0" applyNumberFormat="1" applyFont="1" applyFill="1" applyBorder="1" applyAlignment="1">
      <alignment horizontal="center" vertical="center" shrinkToFit="1"/>
    </xf>
    <xf numFmtId="176" fontId="2" fillId="31" borderId="5" xfId="0" applyNumberFormat="1" applyFont="1" applyFill="1" applyBorder="1" applyAlignment="1">
      <alignment horizontal="center" vertical="center" shrinkToFit="1"/>
    </xf>
    <xf numFmtId="0" fontId="9" fillId="29" borderId="2" xfId="0" applyFont="1" applyFill="1" applyBorder="1" applyAlignment="1">
      <alignment horizontal="center" vertical="center" wrapText="1" shrinkToFit="1"/>
    </xf>
    <xf numFmtId="0" fontId="53" fillId="26" borderId="3" xfId="0" applyFont="1" applyFill="1" applyBorder="1" applyAlignment="1">
      <alignment horizontal="left" vertical="center" shrinkToFit="1"/>
    </xf>
    <xf numFmtId="0" fontId="53" fillId="26" borderId="4" xfId="0" applyFont="1" applyFill="1" applyBorder="1" applyAlignment="1">
      <alignment horizontal="left" vertical="center" shrinkToFit="1"/>
    </xf>
    <xf numFmtId="0" fontId="53" fillId="26" borderId="5" xfId="0" applyFont="1" applyFill="1" applyBorder="1" applyAlignment="1">
      <alignment horizontal="left" vertical="center" shrinkToFit="1"/>
    </xf>
    <xf numFmtId="0" fontId="2" fillId="31" borderId="3" xfId="0" applyFont="1" applyFill="1" applyBorder="1" applyAlignment="1">
      <alignment horizontal="center" vertical="center" wrapText="1" shrinkToFit="1"/>
    </xf>
    <xf numFmtId="0" fontId="2" fillId="31" borderId="4" xfId="0" applyFont="1" applyFill="1" applyBorder="1" applyAlignment="1">
      <alignment horizontal="center" vertical="center" wrapText="1" shrinkToFit="1"/>
    </xf>
    <xf numFmtId="0" fontId="2" fillId="31" borderId="5" xfId="0" applyFont="1" applyFill="1" applyBorder="1" applyAlignment="1">
      <alignment horizontal="center" vertical="center" wrapText="1" shrinkToFit="1"/>
    </xf>
    <xf numFmtId="0" fontId="48" fillId="26" borderId="2" xfId="0" applyFont="1" applyFill="1" applyBorder="1" applyAlignment="1">
      <alignment horizontal="left" vertical="center" shrinkToFit="1"/>
    </xf>
    <xf numFmtId="38" fontId="48" fillId="26" borderId="2" xfId="1" applyFont="1" applyFill="1" applyBorder="1" applyAlignment="1">
      <alignment horizontal="right" vertical="center" shrinkToFit="1"/>
    </xf>
    <xf numFmtId="176" fontId="2" fillId="0" borderId="2" xfId="0" applyNumberFormat="1" applyFont="1" applyBorder="1" applyAlignment="1">
      <alignment horizontal="center" vertical="center" shrinkToFit="1"/>
    </xf>
    <xf numFmtId="38" fontId="2" fillId="26" borderId="19" xfId="1" applyFont="1" applyFill="1" applyBorder="1" applyAlignment="1">
      <alignment horizontal="right" vertical="center" shrinkToFit="1"/>
    </xf>
    <xf numFmtId="38" fontId="2" fillId="26" borderId="28" xfId="1" applyFont="1" applyFill="1" applyBorder="1" applyAlignment="1">
      <alignment horizontal="right" vertical="center" shrinkToFit="1"/>
    </xf>
    <xf numFmtId="38" fontId="2" fillId="26" borderId="29" xfId="1" applyFont="1" applyFill="1" applyBorder="1" applyAlignment="1">
      <alignment horizontal="right" vertical="center" shrinkToFit="1"/>
    </xf>
    <xf numFmtId="38" fontId="33" fillId="26" borderId="30" xfId="0" applyNumberFormat="1" applyFont="1" applyFill="1" applyBorder="1" applyAlignment="1">
      <alignment horizontal="center" vertical="center" shrinkToFit="1"/>
    </xf>
    <xf numFmtId="176" fontId="2" fillId="0" borderId="19" xfId="0" applyNumberFormat="1" applyFont="1" applyBorder="1" applyAlignment="1">
      <alignment horizontal="left" vertical="center" shrinkToFit="1"/>
    </xf>
    <xf numFmtId="176" fontId="2" fillId="0" borderId="28" xfId="0" applyNumberFormat="1" applyFont="1" applyBorder="1" applyAlignment="1">
      <alignment horizontal="left" vertical="center" shrinkToFit="1"/>
    </xf>
    <xf numFmtId="176" fontId="2" fillId="0" borderId="29" xfId="0" applyNumberFormat="1" applyFont="1" applyBorder="1" applyAlignment="1">
      <alignment horizontal="left" vertical="center" shrinkToFit="1"/>
    </xf>
    <xf numFmtId="0" fontId="43" fillId="26" borderId="19" xfId="0" applyFont="1" applyFill="1" applyBorder="1" applyAlignment="1">
      <alignment horizontal="center" vertical="center" shrinkToFit="1"/>
    </xf>
    <xf numFmtId="0" fontId="43" fillId="26" borderId="28" xfId="0" applyFont="1" applyFill="1" applyBorder="1" applyAlignment="1">
      <alignment horizontal="center" vertical="center" shrinkToFit="1"/>
    </xf>
    <xf numFmtId="0" fontId="43" fillId="26" borderId="29" xfId="0" applyFont="1" applyFill="1" applyBorder="1" applyAlignment="1">
      <alignment horizontal="center" vertical="center" shrinkToFit="1"/>
    </xf>
    <xf numFmtId="0" fontId="2" fillId="26" borderId="28" xfId="0" applyFont="1" applyFill="1" applyBorder="1" applyAlignment="1">
      <alignment horizontal="left" vertical="center" shrinkToFit="1"/>
    </xf>
    <xf numFmtId="0" fontId="2" fillId="26" borderId="29" xfId="0" applyFont="1" applyFill="1" applyBorder="1" applyAlignment="1">
      <alignment horizontal="left" vertical="center" shrinkToFit="1"/>
    </xf>
    <xf numFmtId="182" fontId="2" fillId="26" borderId="19" xfId="0" applyNumberFormat="1" applyFont="1" applyFill="1" applyBorder="1" applyAlignment="1">
      <alignment horizontal="center" vertical="center" shrinkToFit="1"/>
    </xf>
    <xf numFmtId="182" fontId="2" fillId="26" borderId="28" xfId="0" applyNumberFormat="1" applyFont="1" applyFill="1" applyBorder="1" applyAlignment="1">
      <alignment horizontal="center" vertical="center" shrinkToFit="1"/>
    </xf>
    <xf numFmtId="182" fontId="2" fillId="26" borderId="29" xfId="0" applyNumberFormat="1" applyFont="1" applyFill="1" applyBorder="1" applyAlignment="1">
      <alignment horizontal="center" vertical="center" shrinkToFit="1"/>
    </xf>
    <xf numFmtId="176" fontId="2" fillId="0" borderId="31" xfId="0" applyNumberFormat="1" applyFont="1" applyBorder="1" applyAlignment="1">
      <alignment horizontal="left" vertical="center" shrinkToFit="1"/>
    </xf>
    <xf numFmtId="176" fontId="2" fillId="0" borderId="1" xfId="0" applyNumberFormat="1" applyFont="1" applyBorder="1" applyAlignment="1">
      <alignment horizontal="left" vertical="center" shrinkToFit="1"/>
    </xf>
    <xf numFmtId="176" fontId="2" fillId="0" borderId="27" xfId="0" applyNumberFormat="1" applyFont="1" applyBorder="1" applyAlignment="1">
      <alignment horizontal="left" vertical="center" shrinkToFit="1"/>
    </xf>
    <xf numFmtId="0" fontId="2" fillId="26" borderId="31" xfId="0" applyFont="1" applyFill="1" applyBorder="1" applyAlignment="1">
      <alignment horizontal="center" vertical="center" shrinkToFit="1"/>
    </xf>
    <xf numFmtId="0" fontId="2" fillId="26" borderId="1" xfId="0" applyFont="1" applyFill="1" applyBorder="1" applyAlignment="1">
      <alignment horizontal="center" vertical="center" shrinkToFit="1"/>
    </xf>
    <xf numFmtId="0" fontId="2" fillId="26" borderId="27" xfId="0" applyFont="1" applyFill="1" applyBorder="1" applyAlignment="1">
      <alignment horizontal="center" vertical="center" shrinkToFit="1"/>
    </xf>
    <xf numFmtId="0" fontId="2" fillId="26" borderId="31" xfId="0" applyFont="1" applyFill="1" applyBorder="1" applyAlignment="1">
      <alignment horizontal="left" vertical="center" shrinkToFit="1"/>
    </xf>
    <xf numFmtId="0" fontId="2" fillId="26" borderId="1" xfId="0" applyFont="1" applyFill="1" applyBorder="1" applyAlignment="1">
      <alignment horizontal="left" vertical="center" shrinkToFit="1"/>
    </xf>
    <xf numFmtId="0" fontId="2" fillId="26" borderId="27" xfId="0" applyFont="1" applyFill="1" applyBorder="1" applyAlignment="1">
      <alignment horizontal="left" vertical="center" shrinkToFit="1"/>
    </xf>
    <xf numFmtId="182" fontId="2" fillId="26" borderId="31" xfId="0" applyNumberFormat="1" applyFont="1" applyFill="1" applyBorder="1" applyAlignment="1">
      <alignment horizontal="center" vertical="center" shrinkToFit="1"/>
    </xf>
    <xf numFmtId="182" fontId="2" fillId="26" borderId="1" xfId="0" applyNumberFormat="1" applyFont="1" applyFill="1" applyBorder="1" applyAlignment="1">
      <alignment horizontal="center" vertical="center" shrinkToFit="1"/>
    </xf>
    <xf numFmtId="182" fontId="2" fillId="26" borderId="27" xfId="0" applyNumberFormat="1" applyFont="1" applyFill="1" applyBorder="1" applyAlignment="1">
      <alignment horizontal="center" vertical="center" shrinkToFit="1"/>
    </xf>
    <xf numFmtId="177" fontId="41" fillId="0" borderId="2" xfId="0" applyNumberFormat="1" applyFont="1" applyBorder="1" applyAlignment="1">
      <alignment horizontal="right" vertical="center" shrinkToFit="1"/>
    </xf>
    <xf numFmtId="38" fontId="33" fillId="26" borderId="6" xfId="0" applyNumberFormat="1" applyFont="1" applyFill="1" applyBorder="1" applyAlignment="1">
      <alignment horizontal="center" vertical="center" shrinkToFit="1"/>
    </xf>
    <xf numFmtId="0" fontId="2" fillId="26" borderId="31" xfId="0" applyFont="1" applyFill="1" applyBorder="1" applyAlignment="1">
      <alignment horizontal="left" vertical="center" wrapText="1" shrinkToFit="1"/>
    </xf>
    <xf numFmtId="0" fontId="2" fillId="26" borderId="1" xfId="0" applyFont="1" applyFill="1" applyBorder="1" applyAlignment="1">
      <alignment horizontal="left" vertical="center" wrapText="1" shrinkToFit="1"/>
    </xf>
    <xf numFmtId="0" fontId="2" fillId="26" borderId="27" xfId="0" applyFont="1" applyFill="1" applyBorder="1" applyAlignment="1">
      <alignment horizontal="left" vertical="center" wrapText="1" shrinkToFit="1"/>
    </xf>
    <xf numFmtId="38" fontId="2" fillId="26" borderId="31" xfId="1" applyFont="1" applyFill="1" applyBorder="1" applyAlignment="1">
      <alignment horizontal="right" vertical="center" shrinkToFit="1"/>
    </xf>
    <xf numFmtId="38" fontId="2" fillId="26" borderId="1" xfId="1" applyFont="1" applyFill="1" applyBorder="1" applyAlignment="1">
      <alignment horizontal="right" vertical="center" shrinkToFit="1"/>
    </xf>
    <xf numFmtId="38" fontId="2" fillId="26" borderId="27" xfId="1" applyFont="1" applyFill="1" applyBorder="1" applyAlignment="1">
      <alignment horizontal="right" vertical="center" shrinkToFit="1"/>
    </xf>
    <xf numFmtId="0" fontId="2" fillId="26" borderId="19" xfId="0" applyFont="1" applyFill="1" applyBorder="1" applyAlignment="1">
      <alignment horizontal="left" vertical="center" wrapText="1" shrinkToFit="1"/>
    </xf>
    <xf numFmtId="40" fontId="9" fillId="26" borderId="19" xfId="1" applyNumberFormat="1" applyFont="1" applyFill="1" applyBorder="1" applyAlignment="1">
      <alignment horizontal="right" vertical="center" shrinkToFit="1"/>
    </xf>
    <xf numFmtId="40" fontId="9" fillId="26" borderId="28" xfId="1" applyNumberFormat="1" applyFont="1" applyFill="1" applyBorder="1" applyAlignment="1">
      <alignment horizontal="right" vertical="center" shrinkToFit="1"/>
    </xf>
    <xf numFmtId="40" fontId="9" fillId="26" borderId="29" xfId="1" applyNumberFormat="1" applyFont="1" applyFill="1" applyBorder="1" applyAlignment="1">
      <alignment horizontal="right" vertical="center" shrinkToFit="1"/>
    </xf>
    <xf numFmtId="0" fontId="2" fillId="0" borderId="2" xfId="0" applyFont="1" applyBorder="1" applyAlignment="1">
      <alignment horizontal="left" vertical="center" shrinkToFit="1"/>
    </xf>
    <xf numFmtId="182" fontId="2" fillId="27" borderId="3" xfId="0" applyNumberFormat="1" applyFont="1" applyFill="1" applyBorder="1" applyAlignment="1">
      <alignment horizontal="center" vertical="center" shrinkToFit="1"/>
    </xf>
    <xf numFmtId="182" fontId="2" fillId="27" borderId="4" xfId="0" applyNumberFormat="1" applyFont="1" applyFill="1" applyBorder="1" applyAlignment="1">
      <alignment horizontal="center" vertical="center" shrinkToFit="1"/>
    </xf>
    <xf numFmtId="182" fontId="2" fillId="27" borderId="5" xfId="0" applyNumberFormat="1" applyFont="1" applyFill="1" applyBorder="1" applyAlignment="1">
      <alignment horizontal="center" vertical="center" shrinkToFit="1"/>
    </xf>
    <xf numFmtId="43" fontId="2" fillId="26" borderId="3" xfId="0" applyNumberFormat="1" applyFont="1" applyFill="1" applyBorder="1" applyAlignment="1">
      <alignment horizontal="left" vertical="center" shrinkToFit="1"/>
    </xf>
    <xf numFmtId="43" fontId="2" fillId="26" borderId="4" xfId="0" applyNumberFormat="1" applyFont="1" applyFill="1" applyBorder="1" applyAlignment="1">
      <alignment horizontal="left" vertical="center" shrinkToFit="1"/>
    </xf>
    <xf numFmtId="43" fontId="2" fillId="26" borderId="5" xfId="0" applyNumberFormat="1" applyFont="1" applyFill="1" applyBorder="1" applyAlignment="1">
      <alignment horizontal="left" vertical="center" shrinkToFit="1"/>
    </xf>
    <xf numFmtId="0" fontId="40" fillId="26" borderId="3" xfId="0" applyFont="1" applyFill="1" applyBorder="1" applyAlignment="1">
      <alignment horizontal="left" vertical="center" wrapText="1" shrinkToFit="1"/>
    </xf>
    <xf numFmtId="0" fontId="40" fillId="26" borderId="4" xfId="0" applyFont="1" applyFill="1" applyBorder="1" applyAlignment="1">
      <alignment horizontal="left" vertical="center" wrapText="1" shrinkToFit="1"/>
    </xf>
    <xf numFmtId="0" fontId="40" fillId="26" borderId="5" xfId="0" applyFont="1" applyFill="1" applyBorder="1" applyAlignment="1">
      <alignment horizontal="left" vertical="center" wrapText="1" shrinkToFit="1"/>
    </xf>
    <xf numFmtId="38" fontId="41" fillId="26" borderId="2" xfId="0" applyNumberFormat="1" applyFont="1" applyFill="1" applyBorder="1" applyAlignment="1">
      <alignment horizontal="center" vertical="center" shrinkToFit="1"/>
    </xf>
    <xf numFmtId="38" fontId="9" fillId="26" borderId="3" xfId="1" applyFont="1" applyFill="1" applyBorder="1" applyAlignment="1">
      <alignment horizontal="center" vertical="center" shrinkToFit="1"/>
    </xf>
    <xf numFmtId="38" fontId="9" fillId="26" borderId="4" xfId="1" applyFont="1" applyFill="1" applyBorder="1" applyAlignment="1">
      <alignment horizontal="center" vertical="center" shrinkToFit="1"/>
    </xf>
    <xf numFmtId="38" fontId="9" fillId="26" borderId="5" xfId="1" applyFont="1" applyFill="1" applyBorder="1" applyAlignment="1">
      <alignment horizontal="center" vertical="center" shrinkToFit="1"/>
    </xf>
    <xf numFmtId="43" fontId="9" fillId="26" borderId="3" xfId="1" applyNumberFormat="1" applyFont="1" applyFill="1" applyBorder="1" applyAlignment="1">
      <alignment horizontal="right" vertical="center" shrinkToFit="1"/>
    </xf>
    <xf numFmtId="43" fontId="9" fillId="26" borderId="4" xfId="1" applyNumberFormat="1" applyFont="1" applyFill="1" applyBorder="1" applyAlignment="1">
      <alignment horizontal="right" vertical="center" shrinkToFit="1"/>
    </xf>
    <xf numFmtId="43" fontId="9" fillId="26" borderId="5" xfId="1" applyNumberFormat="1" applyFont="1" applyFill="1" applyBorder="1" applyAlignment="1">
      <alignment horizontal="right" vertical="center" shrinkToFit="1"/>
    </xf>
    <xf numFmtId="176" fontId="41" fillId="26" borderId="3" xfId="0" applyNumberFormat="1" applyFont="1" applyFill="1" applyBorder="1" applyAlignment="1">
      <alignment horizontal="left" vertical="center" shrinkToFit="1"/>
    </xf>
    <xf numFmtId="176" fontId="41" fillId="26" borderId="4" xfId="0" applyNumberFormat="1" applyFont="1" applyFill="1" applyBorder="1" applyAlignment="1">
      <alignment horizontal="left" vertical="center" shrinkToFit="1"/>
    </xf>
    <xf numFmtId="176" fontId="41" fillId="26" borderId="5" xfId="0" applyNumberFormat="1" applyFont="1" applyFill="1" applyBorder="1" applyAlignment="1">
      <alignment horizontal="left" vertical="center" shrinkToFit="1"/>
    </xf>
    <xf numFmtId="0" fontId="41" fillId="26" borderId="3" xfId="0" applyFont="1" applyFill="1" applyBorder="1" applyAlignment="1">
      <alignment horizontal="center" vertical="center" shrinkToFit="1"/>
    </xf>
    <xf numFmtId="0" fontId="41" fillId="26" borderId="4" xfId="0" applyFont="1" applyFill="1" applyBorder="1" applyAlignment="1">
      <alignment horizontal="center" vertical="center" shrinkToFit="1"/>
    </xf>
    <xf numFmtId="0" fontId="41" fillId="26" borderId="5" xfId="0" applyFont="1" applyFill="1" applyBorder="1" applyAlignment="1">
      <alignment horizontal="center" vertical="center" shrinkToFit="1"/>
    </xf>
    <xf numFmtId="176" fontId="45" fillId="0" borderId="2" xfId="0" applyNumberFormat="1" applyFont="1" applyBorder="1" applyAlignment="1">
      <alignment horizontal="center" vertical="center" shrinkToFit="1"/>
    </xf>
    <xf numFmtId="0" fontId="45" fillId="26" borderId="2" xfId="0" applyFont="1" applyFill="1" applyBorder="1" applyAlignment="1">
      <alignment horizontal="center" vertical="center" wrapText="1" shrinkToFit="1"/>
    </xf>
    <xf numFmtId="0" fontId="45" fillId="26" borderId="2" xfId="0" applyFont="1" applyFill="1" applyBorder="1" applyAlignment="1">
      <alignment horizontal="center" vertical="center" shrinkToFit="1"/>
    </xf>
    <xf numFmtId="182" fontId="45" fillId="26" borderId="2" xfId="0" applyNumberFormat="1" applyFont="1" applyFill="1" applyBorder="1" applyAlignment="1">
      <alignment horizontal="center" vertical="center" shrinkToFit="1"/>
    </xf>
    <xf numFmtId="0" fontId="45" fillId="26" borderId="2" xfId="0" applyFont="1" applyFill="1" applyBorder="1" applyAlignment="1">
      <alignment horizontal="left" vertical="center" shrinkToFit="1"/>
    </xf>
    <xf numFmtId="0" fontId="45" fillId="26" borderId="2" xfId="0" applyFont="1" applyFill="1" applyBorder="1" applyAlignment="1">
      <alignment vertical="center" shrinkToFit="1"/>
    </xf>
    <xf numFmtId="38" fontId="45" fillId="26" borderId="2" xfId="1" applyFont="1" applyFill="1" applyBorder="1" applyAlignment="1">
      <alignment horizontal="right" vertical="center" shrinkToFit="1"/>
    </xf>
    <xf numFmtId="49" fontId="4" fillId="2" borderId="3" xfId="0" applyNumberFormat="1" applyFont="1" applyFill="1" applyBorder="1" applyAlignment="1">
      <alignment horizontal="center" vertical="center" wrapText="1" justifyLastLine="1" shrinkToFit="1"/>
    </xf>
    <xf numFmtId="49" fontId="4" fillId="2" borderId="4" xfId="0" applyNumberFormat="1" applyFont="1" applyFill="1" applyBorder="1" applyAlignment="1">
      <alignment horizontal="center" vertical="center" wrapText="1" justifyLastLine="1" shrinkToFit="1"/>
    </xf>
    <xf numFmtId="49" fontId="4" fillId="2" borderId="5" xfId="0" applyNumberFormat="1" applyFont="1" applyFill="1" applyBorder="1" applyAlignment="1">
      <alignment horizontal="center" vertical="center" wrapText="1" justifyLastLine="1" shrinkToFit="1"/>
    </xf>
    <xf numFmtId="38" fontId="33" fillId="26" borderId="28" xfId="0" applyNumberFormat="1" applyFont="1" applyFill="1" applyBorder="1" applyAlignment="1">
      <alignment horizontal="center" vertical="center" shrinkToFit="1"/>
    </xf>
    <xf numFmtId="176" fontId="2" fillId="0" borderId="28" xfId="0" applyNumberFormat="1" applyFont="1" applyBorder="1" applyAlignment="1">
      <alignment horizontal="center" vertical="center" shrinkToFit="1"/>
    </xf>
    <xf numFmtId="0" fontId="2" fillId="26" borderId="28" xfId="0" applyFont="1" applyFill="1" applyBorder="1" applyAlignment="1">
      <alignment horizontal="center" vertical="center" wrapText="1" shrinkToFit="1"/>
    </xf>
    <xf numFmtId="0" fontId="2" fillId="26" borderId="28" xfId="0" applyFont="1" applyFill="1" applyBorder="1" applyAlignment="1">
      <alignment horizontal="center" vertical="center" shrinkToFit="1"/>
    </xf>
    <xf numFmtId="0" fontId="9" fillId="26" borderId="28" xfId="0" applyFont="1" applyFill="1" applyBorder="1" applyAlignment="1">
      <alignment vertical="center" shrinkToFit="1"/>
    </xf>
    <xf numFmtId="0" fontId="9" fillId="26" borderId="28" xfId="0" applyFont="1" applyFill="1" applyBorder="1" applyAlignment="1">
      <alignment horizontal="left" vertical="center" shrinkToFit="1"/>
    </xf>
    <xf numFmtId="38" fontId="9" fillId="26" borderId="28" xfId="1" applyFont="1" applyFill="1" applyBorder="1" applyAlignment="1">
      <alignment horizontal="right" vertical="center" shrinkToFit="1"/>
    </xf>
    <xf numFmtId="38" fontId="54" fillId="28" borderId="28" xfId="52" applyNumberFormat="1" applyFont="1" applyBorder="1" applyAlignment="1">
      <alignment horizontal="right" vertical="center" shrinkToFit="1"/>
    </xf>
    <xf numFmtId="38" fontId="33" fillId="26" borderId="3" xfId="0" applyNumberFormat="1" applyFont="1" applyFill="1" applyBorder="1" applyAlignment="1">
      <alignment horizontal="center" vertical="center" shrinkToFit="1"/>
    </xf>
    <xf numFmtId="38" fontId="33" fillId="26" borderId="4" xfId="0" applyNumberFormat="1" applyFont="1" applyFill="1" applyBorder="1" applyAlignment="1">
      <alignment horizontal="center" vertical="center" shrinkToFit="1"/>
    </xf>
    <xf numFmtId="38" fontId="33" fillId="26" borderId="5" xfId="0" applyNumberFormat="1" applyFont="1" applyFill="1" applyBorder="1" applyAlignment="1">
      <alignment horizontal="center" vertical="center" shrinkToFit="1"/>
    </xf>
    <xf numFmtId="38" fontId="2" fillId="26" borderId="30" xfId="1" applyFont="1" applyFill="1" applyBorder="1" applyAlignment="1">
      <alignment horizontal="right" vertical="center" shrinkToFit="1"/>
    </xf>
    <xf numFmtId="176" fontId="2" fillId="26" borderId="30" xfId="0" applyNumberFormat="1" applyFont="1" applyFill="1" applyBorder="1" applyAlignment="1">
      <alignment horizontal="left" vertical="center" shrinkToFit="1"/>
    </xf>
    <xf numFmtId="0" fontId="2" fillId="26" borderId="30" xfId="0" applyFont="1" applyFill="1" applyBorder="1" applyAlignment="1">
      <alignment horizontal="center" vertical="center" wrapText="1" shrinkToFit="1"/>
    </xf>
    <xf numFmtId="0" fontId="2" fillId="26" borderId="30" xfId="0" applyFont="1" applyFill="1" applyBorder="1" applyAlignment="1">
      <alignment horizontal="left" vertical="center" shrinkToFit="1"/>
    </xf>
    <xf numFmtId="182" fontId="2" fillId="27" borderId="30" xfId="0" applyNumberFormat="1" applyFont="1" applyFill="1" applyBorder="1" applyAlignment="1">
      <alignment horizontal="center" vertical="center" shrinkToFit="1"/>
    </xf>
    <xf numFmtId="182" fontId="2" fillId="26" borderId="30" xfId="0" applyNumberFormat="1" applyFont="1" applyFill="1" applyBorder="1" applyAlignment="1">
      <alignment horizontal="center" vertical="center" shrinkToFit="1"/>
    </xf>
    <xf numFmtId="0" fontId="2" fillId="26" borderId="28" xfId="0" applyFont="1" applyFill="1" applyBorder="1" applyAlignment="1">
      <alignment horizontal="left" vertical="center" wrapText="1" shrinkToFit="1"/>
    </xf>
    <xf numFmtId="0" fontId="2" fillId="26" borderId="29" xfId="0" applyFont="1" applyFill="1" applyBorder="1" applyAlignment="1">
      <alignment horizontal="left"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179" fontId="2" fillId="26" borderId="3" xfId="0" applyNumberFormat="1" applyFont="1" applyFill="1" applyBorder="1" applyAlignment="1">
      <alignment horizontal="right" vertical="center" shrinkToFit="1"/>
    </xf>
    <xf numFmtId="179" fontId="2" fillId="26" borderId="4" xfId="0" applyNumberFormat="1" applyFont="1" applyFill="1" applyBorder="1" applyAlignment="1">
      <alignment horizontal="right" vertical="center" shrinkToFit="1"/>
    </xf>
    <xf numFmtId="0" fontId="2" fillId="26" borderId="3" xfId="0" applyFont="1" applyFill="1" applyBorder="1" applyAlignment="1">
      <alignment horizontal="right" vertical="center" shrinkToFit="1"/>
    </xf>
    <xf numFmtId="176" fontId="2" fillId="0" borderId="31" xfId="0" applyNumberFormat="1" applyFont="1" applyBorder="1" applyAlignment="1">
      <alignment horizontal="center" vertical="center" shrinkToFit="1"/>
    </xf>
    <xf numFmtId="176" fontId="2" fillId="0" borderId="1" xfId="0" applyNumberFormat="1" applyFont="1" applyBorder="1" applyAlignment="1">
      <alignment horizontal="center" vertical="center" shrinkToFit="1"/>
    </xf>
    <xf numFmtId="176" fontId="2" fillId="0" borderId="27" xfId="0" applyNumberFormat="1" applyFont="1" applyBorder="1" applyAlignment="1">
      <alignment horizontal="center" vertical="center" shrinkToFit="1"/>
    </xf>
    <xf numFmtId="0" fontId="52" fillId="26" borderId="3" xfId="0" applyFont="1" applyFill="1" applyBorder="1" applyAlignment="1">
      <alignment horizontal="left" vertical="center" wrapText="1" shrinkToFit="1"/>
    </xf>
    <xf numFmtId="0" fontId="52" fillId="26" borderId="4" xfId="0" applyFont="1" applyFill="1" applyBorder="1" applyAlignment="1">
      <alignment horizontal="left" vertical="center" wrapText="1" shrinkToFit="1"/>
    </xf>
    <xf numFmtId="0" fontId="52" fillId="26" borderId="5" xfId="0" applyFont="1" applyFill="1" applyBorder="1" applyAlignment="1">
      <alignment horizontal="left" vertical="center" wrapText="1" shrinkToFit="1"/>
    </xf>
    <xf numFmtId="40" fontId="9" fillId="26" borderId="3" xfId="1" applyNumberFormat="1" applyFont="1" applyFill="1" applyBorder="1" applyAlignment="1">
      <alignment horizontal="right" vertical="center" shrinkToFit="1"/>
    </xf>
    <xf numFmtId="40" fontId="9" fillId="26" borderId="4" xfId="1" applyNumberFormat="1" applyFont="1" applyFill="1" applyBorder="1" applyAlignment="1">
      <alignment horizontal="right" vertical="center" shrinkToFit="1"/>
    </xf>
    <xf numFmtId="40" fontId="9" fillId="26" borderId="5" xfId="1" applyNumberFormat="1" applyFont="1" applyFill="1" applyBorder="1" applyAlignment="1">
      <alignment horizontal="right" vertical="center" shrinkToFit="1"/>
    </xf>
    <xf numFmtId="38" fontId="49" fillId="28" borderId="28" xfId="52" applyNumberFormat="1" applyBorder="1" applyAlignment="1">
      <alignment horizontal="right" vertical="center" shrinkToFit="1"/>
    </xf>
    <xf numFmtId="0" fontId="5" fillId="26" borderId="2" xfId="0" applyFont="1" applyFill="1" applyBorder="1" applyAlignment="1">
      <alignment horizontal="left" vertical="center" shrinkToFit="1"/>
    </xf>
    <xf numFmtId="0" fontId="40" fillId="26" borderId="2" xfId="0" applyFont="1" applyFill="1" applyBorder="1" applyAlignment="1">
      <alignment horizontal="left" vertical="center" shrinkToFit="1"/>
    </xf>
    <xf numFmtId="176" fontId="2" fillId="0" borderId="0" xfId="0" applyNumberFormat="1" applyFont="1" applyAlignment="1">
      <alignment horizontal="center" vertical="center" shrinkToFit="1"/>
    </xf>
    <xf numFmtId="0" fontId="2" fillId="26" borderId="0" xfId="0" applyFont="1" applyFill="1" applyAlignment="1">
      <alignment horizontal="center" vertical="center" wrapText="1" shrinkToFit="1"/>
    </xf>
    <xf numFmtId="0" fontId="2" fillId="26" borderId="0" xfId="0" applyFont="1" applyFill="1" applyAlignment="1">
      <alignment horizontal="left" vertical="center" shrinkToFit="1"/>
    </xf>
    <xf numFmtId="182" fontId="2" fillId="26" borderId="0" xfId="0" applyNumberFormat="1" applyFont="1" applyFill="1" applyAlignment="1">
      <alignment horizontal="center" vertical="center" shrinkToFit="1"/>
    </xf>
    <xf numFmtId="0" fontId="51" fillId="26" borderId="3" xfId="0" applyFont="1" applyFill="1" applyBorder="1" applyAlignment="1">
      <alignment horizontal="left" vertical="center" wrapText="1"/>
    </xf>
    <xf numFmtId="0" fontId="51" fillId="26" borderId="4" xfId="0" applyFont="1" applyFill="1" applyBorder="1" applyAlignment="1">
      <alignment horizontal="left" vertical="center" wrapText="1"/>
    </xf>
    <xf numFmtId="0" fontId="51" fillId="26" borderId="5" xfId="0" applyFont="1" applyFill="1" applyBorder="1" applyAlignment="1">
      <alignment horizontal="left" vertical="center" wrapText="1"/>
    </xf>
    <xf numFmtId="0" fontId="2" fillId="26" borderId="3" xfId="0" applyFont="1" applyFill="1" applyBorder="1" applyAlignment="1">
      <alignment horizontal="distributed" vertical="center" justifyLastLine="1" shrinkToFit="1"/>
    </xf>
    <xf numFmtId="0" fontId="2" fillId="26" borderId="4" xfId="0" applyFont="1" applyFill="1" applyBorder="1" applyAlignment="1">
      <alignment horizontal="distributed" vertical="center" justifyLastLine="1" shrinkToFit="1"/>
    </xf>
    <xf numFmtId="0" fontId="7" fillId="26" borderId="4" xfId="0" applyFont="1" applyFill="1" applyBorder="1" applyAlignment="1">
      <alignment horizontal="distributed" vertical="center" wrapText="1" shrinkToFit="1"/>
    </xf>
    <xf numFmtId="0" fontId="7" fillId="26" borderId="4" xfId="0" applyFont="1" applyFill="1" applyBorder="1" applyAlignment="1">
      <alignment horizontal="distributed" vertical="center" shrinkToFit="1"/>
    </xf>
    <xf numFmtId="0" fontId="7" fillId="26" borderId="5" xfId="0" applyFont="1" applyFill="1" applyBorder="1" applyAlignment="1">
      <alignment horizontal="distributed" vertical="center" shrinkToFit="1"/>
    </xf>
    <xf numFmtId="0" fontId="33" fillId="0" borderId="2" xfId="0" applyFont="1" applyBorder="1" applyAlignment="1">
      <alignment horizontal="right" vertical="center" justifyLastLine="1" shrinkToFit="1"/>
    </xf>
    <xf numFmtId="38" fontId="33" fillId="26" borderId="30" xfId="0" applyNumberFormat="1" applyFont="1" applyFill="1" applyBorder="1" applyAlignment="1">
      <alignment horizontal="right" vertical="center" shrinkToFit="1"/>
    </xf>
    <xf numFmtId="40" fontId="2" fillId="26" borderId="19" xfId="1" applyNumberFormat="1" applyFont="1" applyFill="1" applyBorder="1" applyAlignment="1">
      <alignment horizontal="right" vertical="center" shrinkToFit="1"/>
    </xf>
    <xf numFmtId="40" fontId="2" fillId="26" borderId="28" xfId="1" applyNumberFormat="1" applyFont="1" applyFill="1" applyBorder="1" applyAlignment="1">
      <alignment horizontal="right" vertical="center" shrinkToFit="1"/>
    </xf>
    <xf numFmtId="40" fontId="2" fillId="26" borderId="29" xfId="1" applyNumberFormat="1" applyFont="1" applyFill="1" applyBorder="1" applyAlignment="1">
      <alignment horizontal="right" vertical="center" shrinkToFit="1"/>
    </xf>
    <xf numFmtId="40" fontId="9" fillId="26" borderId="31" xfId="1" applyNumberFormat="1" applyFont="1" applyFill="1" applyBorder="1" applyAlignment="1">
      <alignment horizontal="right" vertical="center" shrinkToFit="1"/>
    </xf>
    <xf numFmtId="40" fontId="9" fillId="26" borderId="1" xfId="1" applyNumberFormat="1" applyFont="1" applyFill="1" applyBorder="1" applyAlignment="1">
      <alignment horizontal="right" vertical="center" shrinkToFit="1"/>
    </xf>
    <xf numFmtId="40" fontId="9" fillId="26" borderId="27" xfId="1" applyNumberFormat="1" applyFont="1" applyFill="1" applyBorder="1" applyAlignment="1">
      <alignment horizontal="right" vertical="center" shrinkToFit="1"/>
    </xf>
    <xf numFmtId="38" fontId="33" fillId="26" borderId="6" xfId="0" applyNumberFormat="1" applyFont="1" applyFill="1" applyBorder="1" applyAlignment="1">
      <alignment horizontal="right" vertical="center" shrinkToFit="1"/>
    </xf>
    <xf numFmtId="38" fontId="54" fillId="26" borderId="3" xfId="52" applyNumberFormat="1" applyFont="1" applyFill="1" applyBorder="1" applyAlignment="1">
      <alignment horizontal="right" vertical="center" shrinkToFit="1"/>
    </xf>
    <xf numFmtId="38" fontId="54" fillId="26" borderId="4" xfId="52" applyNumberFormat="1" applyFont="1" applyFill="1" applyBorder="1" applyAlignment="1">
      <alignment horizontal="right" vertical="center" shrinkToFit="1"/>
    </xf>
    <xf numFmtId="38" fontId="54" fillId="26" borderId="5" xfId="52" applyNumberFormat="1" applyFont="1" applyFill="1" applyBorder="1" applyAlignment="1">
      <alignment horizontal="right" vertical="center" shrinkToFit="1"/>
    </xf>
    <xf numFmtId="182" fontId="2" fillId="29" borderId="3" xfId="0" applyNumberFormat="1" applyFont="1" applyFill="1" applyBorder="1" applyAlignment="1">
      <alignment horizontal="left" vertical="center" shrinkToFit="1"/>
    </xf>
    <xf numFmtId="182" fontId="2" fillId="29" borderId="4" xfId="0" applyNumberFormat="1" applyFont="1" applyFill="1" applyBorder="1" applyAlignment="1">
      <alignment horizontal="left" vertical="center" shrinkToFit="1"/>
    </xf>
    <xf numFmtId="182" fontId="2" fillId="29" borderId="5" xfId="0" applyNumberFormat="1" applyFont="1" applyFill="1" applyBorder="1" applyAlignment="1">
      <alignment horizontal="left" vertical="center" shrinkToFit="1"/>
    </xf>
    <xf numFmtId="176" fontId="2" fillId="26" borderId="2" xfId="0" applyNumberFormat="1" applyFont="1" applyFill="1" applyBorder="1" applyAlignment="1">
      <alignment horizontal="left" vertical="center" shrinkToFit="1"/>
    </xf>
    <xf numFmtId="38" fontId="48" fillId="26" borderId="3" xfId="1" applyFont="1" applyFill="1" applyBorder="1" applyAlignment="1">
      <alignment horizontal="right" vertical="center" shrinkToFit="1"/>
    </xf>
    <xf numFmtId="38" fontId="48" fillId="26" borderId="4" xfId="1" applyFont="1" applyFill="1" applyBorder="1" applyAlignment="1">
      <alignment horizontal="right" vertical="center" shrinkToFit="1"/>
    </xf>
    <xf numFmtId="38" fontId="48" fillId="26" borderId="5" xfId="1" applyFont="1" applyFill="1" applyBorder="1" applyAlignment="1">
      <alignment horizontal="right" vertical="center" shrinkToFit="1"/>
    </xf>
    <xf numFmtId="176" fontId="2" fillId="27" borderId="2" xfId="0" applyNumberFormat="1" applyFont="1" applyFill="1" applyBorder="1" applyAlignment="1">
      <alignment horizontal="center" vertical="center" shrinkToFit="1"/>
    </xf>
    <xf numFmtId="0" fontId="2" fillId="26" borderId="41" xfId="0" applyFont="1" applyFill="1" applyBorder="1" applyAlignment="1">
      <alignment horizontal="center" vertical="center" wrapText="1" shrinkToFit="1"/>
    </xf>
    <xf numFmtId="0" fontId="2" fillId="26" borderId="42" xfId="0" applyFont="1" applyFill="1" applyBorder="1" applyAlignment="1">
      <alignment horizontal="center" vertical="center" wrapText="1" shrinkToFit="1"/>
    </xf>
    <xf numFmtId="0" fontId="2" fillId="26" borderId="43" xfId="0" applyFont="1" applyFill="1" applyBorder="1" applyAlignment="1">
      <alignment horizontal="center" vertical="center" wrapText="1" shrinkToFit="1"/>
    </xf>
    <xf numFmtId="176" fontId="9" fillId="26" borderId="2" xfId="0" applyNumberFormat="1" applyFont="1" applyFill="1" applyBorder="1" applyAlignment="1">
      <alignment horizontal="left" vertical="center" shrinkToFit="1"/>
    </xf>
    <xf numFmtId="176" fontId="41" fillId="0" borderId="2" xfId="0" applyNumberFormat="1" applyFont="1" applyBorder="1" applyAlignment="1">
      <alignment horizontal="left" vertical="center" shrinkToFit="1"/>
    </xf>
    <xf numFmtId="176" fontId="41" fillId="26" borderId="2" xfId="0" applyNumberFormat="1" applyFont="1" applyFill="1" applyBorder="1" applyAlignment="1">
      <alignment horizontal="left" vertical="center" shrinkToFit="1"/>
    </xf>
    <xf numFmtId="0" fontId="43" fillId="26" borderId="31" xfId="0" applyFont="1" applyFill="1" applyBorder="1" applyAlignment="1">
      <alignment horizontal="center" vertical="center" shrinkToFit="1"/>
    </xf>
    <xf numFmtId="0" fontId="43" fillId="26" borderId="1" xfId="0" applyFont="1" applyFill="1" applyBorder="1" applyAlignment="1">
      <alignment horizontal="center" vertical="center" shrinkToFit="1"/>
    </xf>
    <xf numFmtId="0" fontId="43" fillId="26" borderId="27" xfId="0" applyFont="1" applyFill="1" applyBorder="1" applyAlignment="1">
      <alignment horizontal="center" vertical="center" shrinkToFit="1"/>
    </xf>
    <xf numFmtId="176" fontId="9" fillId="27" borderId="3" xfId="0" applyNumberFormat="1" applyFont="1" applyFill="1" applyBorder="1" applyAlignment="1">
      <alignment horizontal="left" vertical="center" shrinkToFit="1"/>
    </xf>
    <xf numFmtId="176" fontId="9" fillId="27" borderId="4" xfId="0" applyNumberFormat="1" applyFont="1" applyFill="1" applyBorder="1" applyAlignment="1">
      <alignment horizontal="left" vertical="center" shrinkToFit="1"/>
    </xf>
    <xf numFmtId="176" fontId="9" fillId="27" borderId="5" xfId="0" applyNumberFormat="1" applyFont="1" applyFill="1" applyBorder="1" applyAlignment="1">
      <alignment horizontal="left" vertical="center" shrinkToFit="1"/>
    </xf>
    <xf numFmtId="176" fontId="2" fillId="27" borderId="3" xfId="0" applyNumberFormat="1" applyFont="1" applyFill="1" applyBorder="1" applyAlignment="1">
      <alignment horizontal="left" vertical="center" shrinkToFit="1"/>
    </xf>
    <xf numFmtId="176" fontId="2" fillId="27" borderId="4" xfId="0" applyNumberFormat="1" applyFont="1" applyFill="1" applyBorder="1" applyAlignment="1">
      <alignment horizontal="left" vertical="center" shrinkToFit="1"/>
    </xf>
    <xf numFmtId="176" fontId="2" fillId="27" borderId="5" xfId="0" applyNumberFormat="1" applyFont="1" applyFill="1" applyBorder="1" applyAlignment="1">
      <alignment horizontal="left" vertical="center" shrinkToFit="1"/>
    </xf>
    <xf numFmtId="0" fontId="31" fillId="26" borderId="1" xfId="0" applyFont="1" applyFill="1" applyBorder="1" applyAlignment="1">
      <alignment horizontal="center" vertical="center"/>
    </xf>
    <xf numFmtId="177" fontId="30" fillId="26" borderId="1" xfId="0" applyNumberFormat="1" applyFont="1" applyFill="1" applyBorder="1" applyAlignment="1">
      <alignment horizontal="center" vertical="center" shrinkToFit="1"/>
    </xf>
    <xf numFmtId="0" fontId="32" fillId="26" borderId="23" xfId="0" applyFont="1" applyFill="1" applyBorder="1" applyAlignment="1">
      <alignment horizontal="left" vertical="center"/>
    </xf>
    <xf numFmtId="0" fontId="32" fillId="26" borderId="24" xfId="0" applyFont="1" applyFill="1" applyBorder="1" applyAlignment="1">
      <alignment horizontal="left" vertical="center"/>
    </xf>
    <xf numFmtId="180" fontId="32" fillId="26" borderId="17" xfId="0" applyNumberFormat="1" applyFont="1" applyFill="1" applyBorder="1" applyAlignment="1">
      <alignment horizontal="right" vertical="center"/>
    </xf>
    <xf numFmtId="180" fontId="32" fillId="26" borderId="18" xfId="0" applyNumberFormat="1" applyFont="1" applyFill="1" applyBorder="1" applyAlignment="1">
      <alignment horizontal="right" vertical="center"/>
    </xf>
    <xf numFmtId="38" fontId="42" fillId="26" borderId="2" xfId="1" applyFont="1" applyFill="1" applyBorder="1" applyAlignment="1">
      <alignment horizontal="center" vertical="center" shrinkToFit="1"/>
    </xf>
    <xf numFmtId="0" fontId="9" fillId="26" borderId="28" xfId="0" applyFont="1" applyFill="1" applyBorder="1" applyAlignment="1">
      <alignment horizontal="center" vertical="center" shrinkToFit="1"/>
    </xf>
    <xf numFmtId="38" fontId="42" fillId="26" borderId="28" xfId="1" applyFont="1" applyFill="1" applyBorder="1" applyAlignment="1">
      <alignment horizontal="center" vertical="center" shrinkToFit="1"/>
    </xf>
    <xf numFmtId="38" fontId="9" fillId="26" borderId="28" xfId="1" applyFont="1" applyFill="1" applyBorder="1" applyAlignment="1">
      <alignment horizontal="center" vertical="center" shrinkToFit="1"/>
    </xf>
    <xf numFmtId="38" fontId="45" fillId="26" borderId="28" xfId="1" applyFont="1" applyFill="1" applyBorder="1" applyAlignment="1">
      <alignment horizontal="right" vertical="center" shrinkToFit="1"/>
    </xf>
    <xf numFmtId="38" fontId="41" fillId="26" borderId="28" xfId="0" applyNumberFormat="1" applyFont="1" applyFill="1" applyBorder="1" applyAlignment="1">
      <alignment horizontal="center" vertical="center" shrinkToFit="1"/>
    </xf>
    <xf numFmtId="0" fontId="2" fillId="27" borderId="3" xfId="0" applyFont="1" applyFill="1" applyBorder="1" applyAlignment="1">
      <alignment horizontal="center" vertical="center" shrinkToFit="1"/>
    </xf>
    <xf numFmtId="0" fontId="2" fillId="27" borderId="4" xfId="0" applyFont="1" applyFill="1" applyBorder="1" applyAlignment="1">
      <alignment horizontal="center" vertical="center" shrinkToFit="1"/>
    </xf>
    <xf numFmtId="0" fontId="2" fillId="27" borderId="5" xfId="0" applyFont="1" applyFill="1" applyBorder="1" applyAlignment="1">
      <alignment horizontal="center" vertical="center" shrinkToFit="1"/>
    </xf>
    <xf numFmtId="0" fontId="2" fillId="27" borderId="3" xfId="0" applyFont="1" applyFill="1" applyBorder="1" applyAlignment="1">
      <alignment horizontal="left" vertical="center" shrinkToFit="1"/>
    </xf>
    <xf numFmtId="0" fontId="2" fillId="27" borderId="4" xfId="0" applyFont="1" applyFill="1" applyBorder="1" applyAlignment="1">
      <alignment horizontal="left" vertical="center" shrinkToFit="1"/>
    </xf>
    <xf numFmtId="0" fontId="2" fillId="27" borderId="5" xfId="0" applyFont="1" applyFill="1" applyBorder="1" applyAlignment="1">
      <alignment horizontal="left" vertical="center" shrinkToFit="1"/>
    </xf>
    <xf numFmtId="0" fontId="9" fillId="27" borderId="3" xfId="0" applyFont="1" applyFill="1" applyBorder="1" applyAlignment="1">
      <alignment horizontal="left" vertical="center" shrinkToFit="1"/>
    </xf>
    <xf numFmtId="0" fontId="9" fillId="27" borderId="4" xfId="0" applyFont="1" applyFill="1" applyBorder="1" applyAlignment="1">
      <alignment horizontal="left" vertical="center" shrinkToFit="1"/>
    </xf>
    <xf numFmtId="0" fontId="9" fillId="27" borderId="5" xfId="0" applyFont="1" applyFill="1" applyBorder="1" applyAlignment="1">
      <alignment horizontal="left" vertical="center" shrinkToFit="1"/>
    </xf>
    <xf numFmtId="38" fontId="2" fillId="27" borderId="3" xfId="1" applyFont="1" applyFill="1" applyBorder="1" applyAlignment="1">
      <alignment horizontal="right" vertical="center" shrinkToFit="1"/>
    </xf>
    <xf numFmtId="38" fontId="2" fillId="27" borderId="4" xfId="1" applyFont="1" applyFill="1" applyBorder="1" applyAlignment="1">
      <alignment horizontal="right" vertical="center" shrinkToFit="1"/>
    </xf>
    <xf numFmtId="38" fontId="2" fillId="27" borderId="5" xfId="1" applyFont="1" applyFill="1" applyBorder="1" applyAlignment="1">
      <alignment horizontal="right" vertical="center" shrinkToFit="1"/>
    </xf>
    <xf numFmtId="38" fontId="33" fillId="27" borderId="2" xfId="0" applyNumberFormat="1" applyFont="1" applyFill="1" applyBorder="1" applyAlignment="1">
      <alignment horizontal="center" vertical="center" shrinkToFit="1"/>
    </xf>
    <xf numFmtId="38" fontId="2" fillId="26" borderId="33" xfId="1" applyFont="1" applyFill="1" applyBorder="1" applyAlignment="1">
      <alignment horizontal="right" vertical="center" shrinkToFit="1"/>
    </xf>
    <xf numFmtId="38" fontId="2" fillId="26" borderId="34" xfId="1" applyFont="1" applyFill="1" applyBorder="1" applyAlignment="1">
      <alignment horizontal="right" vertical="center" shrinkToFit="1"/>
    </xf>
    <xf numFmtId="38" fontId="2" fillId="26" borderId="35" xfId="1" applyFont="1" applyFill="1" applyBorder="1" applyAlignment="1">
      <alignment horizontal="right" vertical="center" shrinkToFit="1"/>
    </xf>
    <xf numFmtId="38" fontId="33" fillId="26" borderId="32" xfId="0" applyNumberFormat="1" applyFont="1" applyFill="1" applyBorder="1" applyAlignment="1">
      <alignment horizontal="center" vertical="center" shrinkToFit="1"/>
    </xf>
    <xf numFmtId="176" fontId="2" fillId="0" borderId="33" xfId="0" applyNumberFormat="1" applyFont="1" applyBorder="1" applyAlignment="1">
      <alignment horizontal="left" vertical="center" shrinkToFit="1"/>
    </xf>
    <xf numFmtId="176" fontId="2" fillId="0" borderId="34" xfId="0" applyNumberFormat="1" applyFont="1" applyBorder="1" applyAlignment="1">
      <alignment horizontal="left" vertical="center" shrinkToFit="1"/>
    </xf>
    <xf numFmtId="176" fontId="2" fillId="0" borderId="35" xfId="0" applyNumberFormat="1" applyFont="1" applyBorder="1" applyAlignment="1">
      <alignment horizontal="left" vertical="center" shrinkToFit="1"/>
    </xf>
    <xf numFmtId="0" fontId="2" fillId="26" borderId="33" xfId="0" applyFont="1" applyFill="1" applyBorder="1" applyAlignment="1">
      <alignment horizontal="center" vertical="center" shrinkToFit="1"/>
    </xf>
    <xf numFmtId="0" fontId="2" fillId="26" borderId="34" xfId="0" applyFont="1" applyFill="1" applyBorder="1" applyAlignment="1">
      <alignment horizontal="center" vertical="center" shrinkToFit="1"/>
    </xf>
    <xf numFmtId="0" fontId="2" fillId="26" borderId="35" xfId="0" applyFont="1" applyFill="1" applyBorder="1" applyAlignment="1">
      <alignment horizontal="center" vertical="center" shrinkToFit="1"/>
    </xf>
    <xf numFmtId="0" fontId="2" fillId="26" borderId="33" xfId="0" applyFont="1" applyFill="1" applyBorder="1" applyAlignment="1">
      <alignment horizontal="left" vertical="center" shrinkToFit="1"/>
    </xf>
    <xf numFmtId="0" fontId="2" fillId="26" borderId="34" xfId="0" applyFont="1" applyFill="1" applyBorder="1" applyAlignment="1">
      <alignment horizontal="left" vertical="center" shrinkToFit="1"/>
    </xf>
    <xf numFmtId="0" fontId="2" fillId="26" borderId="35" xfId="0" applyFont="1" applyFill="1" applyBorder="1" applyAlignment="1">
      <alignment horizontal="left" vertical="center" shrinkToFit="1"/>
    </xf>
    <xf numFmtId="182" fontId="2" fillId="26" borderId="33" xfId="0" applyNumberFormat="1" applyFont="1" applyFill="1" applyBorder="1" applyAlignment="1">
      <alignment horizontal="center" vertical="center" shrinkToFit="1"/>
    </xf>
    <xf numFmtId="182" fontId="2" fillId="26" borderId="34" xfId="0" applyNumberFormat="1" applyFont="1" applyFill="1" applyBorder="1" applyAlignment="1">
      <alignment horizontal="center" vertical="center" shrinkToFit="1"/>
    </xf>
    <xf numFmtId="182" fontId="2" fillId="26" borderId="35" xfId="0" applyNumberFormat="1" applyFont="1" applyFill="1" applyBorder="1" applyAlignment="1">
      <alignment horizontal="center" vertical="center" shrinkToFit="1"/>
    </xf>
    <xf numFmtId="0" fontId="2" fillId="26" borderId="33" xfId="0" applyFont="1" applyFill="1" applyBorder="1" applyAlignment="1">
      <alignment horizontal="left" vertical="center" wrapText="1" shrinkToFit="1"/>
    </xf>
    <xf numFmtId="0" fontId="2" fillId="26" borderId="34" xfId="0" applyFont="1" applyFill="1" applyBorder="1" applyAlignment="1">
      <alignment horizontal="left" vertical="center" wrapText="1" shrinkToFit="1"/>
    </xf>
    <xf numFmtId="0" fontId="2" fillId="26" borderId="35" xfId="0" applyFont="1" applyFill="1" applyBorder="1" applyAlignment="1">
      <alignment horizontal="left" vertical="center" wrapText="1" shrinkToFit="1"/>
    </xf>
    <xf numFmtId="0" fontId="9" fillId="26" borderId="33" xfId="0" applyFont="1" applyFill="1" applyBorder="1" applyAlignment="1">
      <alignment horizontal="left" vertical="center" shrinkToFit="1"/>
    </xf>
    <xf numFmtId="0" fontId="9" fillId="26" borderId="34" xfId="0" applyFont="1" applyFill="1" applyBorder="1" applyAlignment="1">
      <alignment horizontal="left" vertical="center" shrinkToFit="1"/>
    </xf>
    <xf numFmtId="0" fontId="9" fillId="26" borderId="35" xfId="0" applyFont="1" applyFill="1" applyBorder="1" applyAlignment="1">
      <alignment horizontal="left" vertical="center" shrinkToFit="1"/>
    </xf>
    <xf numFmtId="0" fontId="2" fillId="26" borderId="19" xfId="0" applyFont="1" applyFill="1" applyBorder="1" applyAlignment="1">
      <alignment horizontal="center" vertical="center" shrinkToFit="1"/>
    </xf>
    <xf numFmtId="0" fontId="2" fillId="26" borderId="29" xfId="0" applyFont="1" applyFill="1" applyBorder="1" applyAlignment="1">
      <alignment horizontal="center" vertical="center" shrinkToFit="1"/>
    </xf>
    <xf numFmtId="0" fontId="9" fillId="26" borderId="19" xfId="0" applyFont="1" applyFill="1" applyBorder="1" applyAlignment="1">
      <alignment horizontal="left" vertical="center" shrinkToFit="1"/>
    </xf>
    <xf numFmtId="0" fontId="9" fillId="26" borderId="29" xfId="0" applyFont="1" applyFill="1" applyBorder="1" applyAlignment="1">
      <alignment horizontal="left" vertical="center" shrinkToFit="1"/>
    </xf>
    <xf numFmtId="38" fontId="58" fillId="26" borderId="3" xfId="1" applyFont="1" applyFill="1" applyBorder="1" applyAlignment="1">
      <alignment horizontal="right" vertical="center" shrinkToFit="1"/>
    </xf>
    <xf numFmtId="38" fontId="58" fillId="26" borderId="4" xfId="1" applyFont="1" applyFill="1" applyBorder="1" applyAlignment="1">
      <alignment horizontal="right" vertical="center" shrinkToFit="1"/>
    </xf>
    <xf numFmtId="38" fontId="58" fillId="26" borderId="5" xfId="1" applyFont="1" applyFill="1" applyBorder="1" applyAlignment="1">
      <alignment horizontal="right" vertical="center" shrinkToFit="1"/>
    </xf>
  </cellXfs>
  <cellStyles count="5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xfId="52" builtinId="49"/>
    <cellStyle name="アクセント 6 2" xfId="25" xr:uid="{00000000-0005-0000-0000-000018000000}"/>
    <cellStyle name="タイトル 2" xfId="26" xr:uid="{00000000-0005-0000-0000-000019000000}"/>
    <cellStyle name="チェック セル 2" xfId="27" xr:uid="{00000000-0005-0000-0000-00001A000000}"/>
    <cellStyle name="どちらでもない 2" xfId="28" xr:uid="{00000000-0005-0000-0000-00001B000000}"/>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1" builtinId="6"/>
    <cellStyle name="桁区切り 2" xfId="34" xr:uid="{00000000-0005-0000-0000-000022000000}"/>
    <cellStyle name="桁区切り 3" xfId="35" xr:uid="{00000000-0005-0000-0000-000023000000}"/>
    <cellStyle name="桁区切り 4" xfId="36" xr:uid="{00000000-0005-0000-0000-000024000000}"/>
    <cellStyle name="見出し 1 2" xfId="37" xr:uid="{00000000-0005-0000-0000-000025000000}"/>
    <cellStyle name="見出し 2 2" xfId="38" xr:uid="{00000000-0005-0000-0000-000026000000}"/>
    <cellStyle name="見出し 3 2" xfId="39" xr:uid="{00000000-0005-0000-0000-000027000000}"/>
    <cellStyle name="見出し 4 2" xfId="40" xr:uid="{00000000-0005-0000-0000-000028000000}"/>
    <cellStyle name="集計 2" xfId="41" xr:uid="{00000000-0005-0000-0000-000029000000}"/>
    <cellStyle name="出力 2" xfId="42" xr:uid="{00000000-0005-0000-0000-00002A000000}"/>
    <cellStyle name="説明文 2" xfId="43" xr:uid="{00000000-0005-0000-0000-00002B000000}"/>
    <cellStyle name="入力 2" xfId="44" xr:uid="{00000000-0005-0000-0000-00002C000000}"/>
    <cellStyle name="標準" xfId="0" builtinId="0"/>
    <cellStyle name="標準 2" xfId="45" xr:uid="{00000000-0005-0000-0000-00002E000000}"/>
    <cellStyle name="標準 3" xfId="46" xr:uid="{00000000-0005-0000-0000-00002F000000}"/>
    <cellStyle name="標準 4" xfId="47" xr:uid="{00000000-0005-0000-0000-000030000000}"/>
    <cellStyle name="標準 5" xfId="48" xr:uid="{00000000-0005-0000-0000-000031000000}"/>
    <cellStyle name="標準 6" xfId="49" xr:uid="{00000000-0005-0000-0000-000032000000}"/>
    <cellStyle name="標準 7" xfId="50" xr:uid="{00000000-0005-0000-0000-000033000000}"/>
    <cellStyle name="良い 2" xfId="51" xr:uid="{00000000-0005-0000-0000-000034000000}"/>
  </cellStyles>
  <dxfs count="15">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s>
  <tableStyles count="0" defaultTableStyle="TableStyleMedium2" defaultPivotStyle="PivotStyleLight16"/>
  <colors>
    <mruColors>
      <color rgb="FFFFFF99"/>
      <color rgb="FFFF99FF"/>
      <color rgb="FF009900"/>
      <color rgb="FF33CC33"/>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40</xdr:col>
      <xdr:colOff>0</xdr:colOff>
      <xdr:row>16</xdr:row>
      <xdr:rowOff>9525</xdr:rowOff>
    </xdr:from>
    <xdr:to>
      <xdr:col>40</xdr:col>
      <xdr:colOff>152400</xdr:colOff>
      <xdr:row>24</xdr:row>
      <xdr:rowOff>19050</xdr:rowOff>
    </xdr:to>
    <xdr:sp macro="" textlink="">
      <xdr:nvSpPr>
        <xdr:cNvPr id="2" name="右大かっこ 1">
          <a:extLst>
            <a:ext uri="{FF2B5EF4-FFF2-40B4-BE49-F238E27FC236}">
              <a16:creationId xmlns:a16="http://schemas.microsoft.com/office/drawing/2014/main" id="{7857072F-FBFC-8CA0-6D55-7F7D00990262}"/>
            </a:ext>
          </a:extLst>
        </xdr:cNvPr>
        <xdr:cNvSpPr/>
      </xdr:nvSpPr>
      <xdr:spPr>
        <a:xfrm>
          <a:off x="7305675" y="5495925"/>
          <a:ext cx="152400" cy="2209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428625</xdr:colOff>
      <xdr:row>8</xdr:row>
      <xdr:rowOff>228601</xdr:rowOff>
    </xdr:from>
    <xdr:to>
      <xdr:col>4</xdr:col>
      <xdr:colOff>771525</xdr:colOff>
      <xdr:row>9</xdr:row>
      <xdr:rowOff>438151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72150" y="4171951"/>
          <a:ext cx="342900" cy="83820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自動計算</a:t>
          </a:r>
          <a:endParaRPr kumimoji="1" lang="en-US" altLang="ja-JP" sz="1100"/>
        </a:p>
        <a:p>
          <a:endParaRPr kumimoji="1" lang="ja-JP" altLang="en-US" sz="1100"/>
        </a:p>
      </xdr:txBody>
    </xdr:sp>
    <xdr:clientData/>
  </xdr:twoCellAnchor>
  <xdr:twoCellAnchor>
    <xdr:from>
      <xdr:col>4</xdr:col>
      <xdr:colOff>47624</xdr:colOff>
      <xdr:row>4</xdr:row>
      <xdr:rowOff>47625</xdr:rowOff>
    </xdr:from>
    <xdr:to>
      <xdr:col>4</xdr:col>
      <xdr:colOff>438149</xdr:colOff>
      <xdr:row>14</xdr:row>
      <xdr:rowOff>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5391149" y="1476375"/>
          <a:ext cx="390525" cy="62388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15"/>
  <sheetViews>
    <sheetView showGridLines="0" tabSelected="1" view="pageBreakPreview" zoomScaleNormal="100" zoomScaleSheetLayoutView="100" workbookViewId="0">
      <pane xSplit="1" ySplit="2" topLeftCell="B9" activePane="bottomRight" state="frozen"/>
      <selection pane="topRight" activeCell="I1" sqref="I1"/>
      <selection pane="bottomLeft" activeCell="A4" sqref="A4"/>
      <selection pane="bottomRight" activeCell="AT21" sqref="AT21"/>
    </sheetView>
  </sheetViews>
  <sheetFormatPr defaultColWidth="9" defaultRowHeight="18" customHeight="1" outlineLevelCol="1" x14ac:dyDescent="0.15"/>
  <cols>
    <col min="1" max="1" width="1.625" style="33" customWidth="1"/>
    <col min="2" max="2" width="6.625" style="33" customWidth="1" outlineLevel="1"/>
    <col min="3" max="4" width="6.625" style="33" customWidth="1"/>
    <col min="5" max="22" width="1.625" style="33" customWidth="1"/>
    <col min="23" max="23" width="4.625" style="33" customWidth="1"/>
    <col min="24" max="28" width="1.625" style="33" customWidth="1"/>
    <col min="29" max="29" width="4.625" style="33" customWidth="1"/>
    <col min="30" max="34" width="1.625" style="33" customWidth="1"/>
    <col min="35" max="35" width="5.25" style="35" hidden="1" customWidth="1" outlineLevel="1"/>
    <col min="36" max="36" width="11" style="35" hidden="1" customWidth="1" outlineLevel="1"/>
    <col min="37" max="38" width="31.25" style="35" hidden="1" customWidth="1" outlineLevel="1"/>
    <col min="39" max="39" width="10.625" style="35" customWidth="1" collapsed="1"/>
    <col min="40" max="16384" width="9" style="33"/>
  </cols>
  <sheetData>
    <row r="1" spans="1:42" ht="45" customHeight="1" x14ac:dyDescent="0.15">
      <c r="B1" s="34" t="s">
        <v>46</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M1" s="33"/>
    </row>
    <row r="2" spans="1:42" s="41" customFormat="1" ht="30" customHeight="1" x14ac:dyDescent="0.15">
      <c r="A2" s="36"/>
      <c r="B2" s="211" t="s">
        <v>131</v>
      </c>
      <c r="C2" s="212"/>
      <c r="D2" s="212"/>
      <c r="E2" s="212"/>
      <c r="F2" s="212"/>
      <c r="G2" s="212"/>
      <c r="H2" s="212"/>
      <c r="I2" s="212"/>
      <c r="J2" s="212"/>
      <c r="K2" s="212"/>
      <c r="L2" s="212"/>
      <c r="M2" s="212"/>
      <c r="N2" s="212"/>
      <c r="O2" s="212"/>
      <c r="P2" s="212"/>
      <c r="Q2" s="212"/>
      <c r="R2" s="212"/>
      <c r="S2" s="212"/>
      <c r="T2" s="212"/>
      <c r="U2" s="212"/>
      <c r="V2" s="213"/>
      <c r="W2" s="165" t="s">
        <v>57</v>
      </c>
      <c r="X2" s="166"/>
      <c r="Y2" s="166"/>
      <c r="Z2" s="166"/>
      <c r="AA2" s="166"/>
      <c r="AB2" s="167"/>
      <c r="AC2" s="165" t="s">
        <v>137</v>
      </c>
      <c r="AD2" s="166"/>
      <c r="AE2" s="166"/>
      <c r="AF2" s="166"/>
      <c r="AG2" s="166"/>
      <c r="AH2" s="167"/>
      <c r="AI2" s="37" t="s">
        <v>1</v>
      </c>
      <c r="AJ2" s="38" t="s">
        <v>132</v>
      </c>
      <c r="AK2" s="38" t="s">
        <v>133</v>
      </c>
      <c r="AL2" s="38" t="s">
        <v>10</v>
      </c>
      <c r="AM2" s="39" t="s">
        <v>20</v>
      </c>
      <c r="AN2" s="40" t="s">
        <v>134</v>
      </c>
    </row>
    <row r="3" spans="1:42" s="41" customFormat="1" ht="30" customHeight="1" x14ac:dyDescent="0.15">
      <c r="B3" s="42" t="s">
        <v>33</v>
      </c>
      <c r="C3" s="43"/>
      <c r="D3" s="43"/>
      <c r="E3" s="43"/>
      <c r="F3" s="43"/>
      <c r="G3" s="43"/>
      <c r="H3" s="43"/>
      <c r="I3" s="43"/>
      <c r="J3" s="43"/>
      <c r="K3" s="43"/>
      <c r="L3" s="43"/>
      <c r="M3" s="43"/>
      <c r="N3" s="43"/>
      <c r="O3" s="43"/>
      <c r="P3" s="30"/>
      <c r="Q3" s="29"/>
      <c r="R3" s="29"/>
      <c r="S3" s="29"/>
      <c r="T3" s="29"/>
      <c r="U3" s="29"/>
      <c r="V3" s="29"/>
      <c r="W3" s="168">
        <f>SUM(W4:AB12)</f>
        <v>17337100</v>
      </c>
      <c r="X3" s="169"/>
      <c r="Y3" s="169"/>
      <c r="Z3" s="169"/>
      <c r="AA3" s="169"/>
      <c r="AB3" s="170"/>
      <c r="AC3" s="168">
        <f>SUM(AC4:AH12)</f>
        <v>18754889.964000002</v>
      </c>
      <c r="AD3" s="169"/>
      <c r="AE3" s="169"/>
      <c r="AF3" s="169"/>
      <c r="AG3" s="169"/>
      <c r="AH3" s="170"/>
      <c r="AI3" s="44"/>
      <c r="AJ3" s="45"/>
      <c r="AK3" s="45"/>
      <c r="AL3" s="45"/>
      <c r="AM3" s="66">
        <f>W3-AC3</f>
        <v>-1417789.9640000015</v>
      </c>
      <c r="AN3" s="46">
        <f>AC3/W3</f>
        <v>1.0817778039003063</v>
      </c>
    </row>
    <row r="4" spans="1:42" ht="24.95" customHeight="1" x14ac:dyDescent="0.15">
      <c r="B4" s="171"/>
      <c r="C4" s="173" t="s">
        <v>36</v>
      </c>
      <c r="D4" s="174"/>
      <c r="E4" s="174"/>
      <c r="F4" s="174"/>
      <c r="G4" s="174"/>
      <c r="H4" s="174"/>
      <c r="I4" s="174"/>
      <c r="J4" s="174"/>
      <c r="K4" s="174"/>
      <c r="L4" s="174"/>
      <c r="M4" s="174"/>
      <c r="N4" s="174"/>
      <c r="O4" s="174"/>
      <c r="P4" s="174"/>
      <c r="Q4" s="174"/>
      <c r="R4" s="174"/>
      <c r="S4" s="174"/>
      <c r="T4" s="174"/>
      <c r="U4" s="174"/>
      <c r="V4" s="175"/>
      <c r="W4" s="176">
        <v>1110000</v>
      </c>
      <c r="X4" s="177"/>
      <c r="Y4" s="177"/>
      <c r="Z4" s="177"/>
      <c r="AA4" s="177"/>
      <c r="AB4" s="178"/>
      <c r="AC4" s="176">
        <f>①災害救護部門!CE15</f>
        <v>610949.90800000005</v>
      </c>
      <c r="AD4" s="177"/>
      <c r="AE4" s="177"/>
      <c r="AF4" s="177"/>
      <c r="AG4" s="177"/>
      <c r="AH4" s="178"/>
      <c r="AI4" s="47"/>
      <c r="AJ4" s="48"/>
      <c r="AK4" s="48"/>
      <c r="AL4" s="48"/>
      <c r="AM4" s="65">
        <f>W4-AC4</f>
        <v>499050.09199999995</v>
      </c>
      <c r="AN4" s="46">
        <f>AC4/W4</f>
        <v>0.55040532252252261</v>
      </c>
    </row>
    <row r="5" spans="1:42" ht="24.95" customHeight="1" x14ac:dyDescent="0.15">
      <c r="B5" s="171"/>
      <c r="C5" s="173" t="s">
        <v>37</v>
      </c>
      <c r="D5" s="174"/>
      <c r="E5" s="174"/>
      <c r="F5" s="174"/>
      <c r="G5" s="174"/>
      <c r="H5" s="174"/>
      <c r="I5" s="174"/>
      <c r="J5" s="174"/>
      <c r="K5" s="174"/>
      <c r="L5" s="174"/>
      <c r="M5" s="174"/>
      <c r="N5" s="174"/>
      <c r="O5" s="174"/>
      <c r="P5" s="174"/>
      <c r="Q5" s="174"/>
      <c r="R5" s="174"/>
      <c r="S5" s="174"/>
      <c r="T5" s="174"/>
      <c r="U5" s="174"/>
      <c r="V5" s="175"/>
      <c r="W5" s="176">
        <v>4000000</v>
      </c>
      <c r="X5" s="177"/>
      <c r="Y5" s="177"/>
      <c r="Z5" s="177"/>
      <c r="AA5" s="177"/>
      <c r="AB5" s="178"/>
      <c r="AC5" s="176">
        <f>②国際医療救援部門⑤国際救援部門!CF16</f>
        <v>3997899.318</v>
      </c>
      <c r="AD5" s="177"/>
      <c r="AE5" s="177"/>
      <c r="AF5" s="177"/>
      <c r="AG5" s="177"/>
      <c r="AH5" s="178"/>
      <c r="AI5" s="49" t="s">
        <v>11</v>
      </c>
      <c r="AJ5" s="50" t="s">
        <v>12</v>
      </c>
      <c r="AK5" s="50" t="s">
        <v>13</v>
      </c>
      <c r="AL5" s="50" t="s">
        <v>14</v>
      </c>
      <c r="AM5" s="65">
        <f t="shared" ref="AM5:AM16" si="0">W5-AC5</f>
        <v>2100.6820000000298</v>
      </c>
      <c r="AN5" s="46">
        <f t="shared" ref="AN5:AN15" si="1">AC5/W5</f>
        <v>0.99947482949999999</v>
      </c>
    </row>
    <row r="6" spans="1:42" ht="24.95" customHeight="1" x14ac:dyDescent="0.15">
      <c r="B6" s="171"/>
      <c r="C6" s="173" t="s">
        <v>38</v>
      </c>
      <c r="D6" s="174"/>
      <c r="E6" s="174"/>
      <c r="F6" s="174"/>
      <c r="G6" s="174"/>
      <c r="H6" s="174"/>
      <c r="I6" s="174"/>
      <c r="J6" s="174"/>
      <c r="K6" s="174"/>
      <c r="L6" s="174"/>
      <c r="M6" s="174"/>
      <c r="N6" s="174"/>
      <c r="O6" s="174"/>
      <c r="P6" s="174"/>
      <c r="Q6" s="174"/>
      <c r="R6" s="174"/>
      <c r="S6" s="174"/>
      <c r="T6" s="174"/>
      <c r="U6" s="174"/>
      <c r="V6" s="175"/>
      <c r="W6" s="176">
        <v>1500000</v>
      </c>
      <c r="X6" s="177"/>
      <c r="Y6" s="177"/>
      <c r="Z6" s="177"/>
      <c r="AA6" s="177"/>
      <c r="AB6" s="178"/>
      <c r="AC6" s="179">
        <f>③災害看護部門!CE9</f>
        <v>239928</v>
      </c>
      <c r="AD6" s="180"/>
      <c r="AE6" s="180"/>
      <c r="AF6" s="180"/>
      <c r="AG6" s="180"/>
      <c r="AH6" s="181"/>
      <c r="AI6" s="49" t="s">
        <v>11</v>
      </c>
      <c r="AJ6" s="50" t="s">
        <v>12</v>
      </c>
      <c r="AK6" s="50" t="s">
        <v>13</v>
      </c>
      <c r="AL6" s="50" t="s">
        <v>14</v>
      </c>
      <c r="AM6" s="65">
        <f t="shared" si="0"/>
        <v>1260072</v>
      </c>
      <c r="AN6" s="46">
        <f t="shared" si="1"/>
        <v>0.15995200000000001</v>
      </c>
    </row>
    <row r="7" spans="1:42" ht="24.95" customHeight="1" x14ac:dyDescent="0.15">
      <c r="B7" s="171"/>
      <c r="C7" s="173" t="s">
        <v>39</v>
      </c>
      <c r="D7" s="174"/>
      <c r="E7" s="174"/>
      <c r="F7" s="174"/>
      <c r="G7" s="174"/>
      <c r="H7" s="174"/>
      <c r="I7" s="174"/>
      <c r="J7" s="174"/>
      <c r="K7" s="174"/>
      <c r="L7" s="174"/>
      <c r="M7" s="174"/>
      <c r="N7" s="174"/>
      <c r="O7" s="174"/>
      <c r="P7" s="174"/>
      <c r="Q7" s="174"/>
      <c r="R7" s="174"/>
      <c r="S7" s="174"/>
      <c r="T7" s="174"/>
      <c r="U7" s="174"/>
      <c r="V7" s="175"/>
      <c r="W7" s="176">
        <v>1350000</v>
      </c>
      <c r="X7" s="177"/>
      <c r="Y7" s="177"/>
      <c r="Z7" s="177"/>
      <c r="AA7" s="177"/>
      <c r="AB7" s="178"/>
      <c r="AC7" s="179">
        <f>④防災減災部門!CH9</f>
        <v>1349670.318</v>
      </c>
      <c r="AD7" s="180"/>
      <c r="AE7" s="180"/>
      <c r="AF7" s="180"/>
      <c r="AG7" s="180"/>
      <c r="AH7" s="181"/>
      <c r="AI7" s="49" t="s">
        <v>11</v>
      </c>
      <c r="AJ7" s="50" t="s">
        <v>12</v>
      </c>
      <c r="AK7" s="50" t="s">
        <v>13</v>
      </c>
      <c r="AL7" s="50" t="s">
        <v>14</v>
      </c>
      <c r="AM7" s="65">
        <f t="shared" si="0"/>
        <v>329.6820000000298</v>
      </c>
      <c r="AN7" s="46">
        <f t="shared" si="1"/>
        <v>0.99975579111111113</v>
      </c>
    </row>
    <row r="8" spans="1:42" ht="24.95" customHeight="1" x14ac:dyDescent="0.15">
      <c r="B8" s="171"/>
      <c r="C8" s="182" t="s">
        <v>40</v>
      </c>
      <c r="D8" s="183"/>
      <c r="E8" s="183"/>
      <c r="F8" s="183"/>
      <c r="G8" s="183"/>
      <c r="H8" s="183"/>
      <c r="I8" s="183"/>
      <c r="J8" s="183"/>
      <c r="K8" s="183"/>
      <c r="L8" s="183"/>
      <c r="M8" s="183"/>
      <c r="N8" s="183"/>
      <c r="O8" s="183"/>
      <c r="P8" s="183"/>
      <c r="Q8" s="183"/>
      <c r="R8" s="183"/>
      <c r="S8" s="183"/>
      <c r="T8" s="183"/>
      <c r="U8" s="183"/>
      <c r="V8" s="184"/>
      <c r="W8" s="185">
        <v>2573000</v>
      </c>
      <c r="X8" s="186"/>
      <c r="Y8" s="186"/>
      <c r="Z8" s="186"/>
      <c r="AA8" s="186"/>
      <c r="AB8" s="187"/>
      <c r="AC8" s="185">
        <f>⑥心理社会的支援部門!CE71</f>
        <v>1782976.5899999999</v>
      </c>
      <c r="AD8" s="186"/>
      <c r="AE8" s="186"/>
      <c r="AF8" s="186"/>
      <c r="AG8" s="186"/>
      <c r="AH8" s="187"/>
      <c r="AI8" s="49" t="s">
        <v>11</v>
      </c>
      <c r="AJ8" s="50" t="s">
        <v>12</v>
      </c>
      <c r="AK8" s="50" t="s">
        <v>13</v>
      </c>
      <c r="AL8" s="50" t="s">
        <v>14</v>
      </c>
      <c r="AM8" s="65">
        <f t="shared" si="0"/>
        <v>790023.41000000015</v>
      </c>
      <c r="AN8" s="46">
        <f t="shared" si="1"/>
        <v>0.69295631169840644</v>
      </c>
    </row>
    <row r="9" spans="1:42" ht="24.95" customHeight="1" x14ac:dyDescent="0.15">
      <c r="B9" s="171"/>
      <c r="C9" s="182" t="s">
        <v>41</v>
      </c>
      <c r="D9" s="183"/>
      <c r="E9" s="183"/>
      <c r="F9" s="183"/>
      <c r="G9" s="183"/>
      <c r="H9" s="183"/>
      <c r="I9" s="183"/>
      <c r="J9" s="183"/>
      <c r="K9" s="183"/>
      <c r="L9" s="183"/>
      <c r="M9" s="183"/>
      <c r="N9" s="183"/>
      <c r="O9" s="183"/>
      <c r="P9" s="183"/>
      <c r="Q9" s="183"/>
      <c r="R9" s="183"/>
      <c r="S9" s="183"/>
      <c r="T9" s="183"/>
      <c r="U9" s="183"/>
      <c r="V9" s="184"/>
      <c r="W9" s="185">
        <v>980000</v>
      </c>
      <c r="X9" s="186"/>
      <c r="Y9" s="186"/>
      <c r="Z9" s="186"/>
      <c r="AA9" s="186"/>
      <c r="AB9" s="187"/>
      <c r="AC9" s="185">
        <f>⑦感染症部門!CE5</f>
        <v>492.63600000000002</v>
      </c>
      <c r="AD9" s="186"/>
      <c r="AE9" s="186"/>
      <c r="AF9" s="186"/>
      <c r="AG9" s="186"/>
      <c r="AH9" s="187"/>
      <c r="AI9" s="49" t="s">
        <v>11</v>
      </c>
      <c r="AJ9" s="50" t="s">
        <v>12</v>
      </c>
      <c r="AK9" s="50" t="s">
        <v>13</v>
      </c>
      <c r="AL9" s="50" t="s">
        <v>14</v>
      </c>
      <c r="AM9" s="65">
        <f t="shared" si="0"/>
        <v>979507.36399999994</v>
      </c>
      <c r="AN9" s="46">
        <f t="shared" si="1"/>
        <v>5.0268979591836741E-4</v>
      </c>
    </row>
    <row r="10" spans="1:42" ht="24.95" customHeight="1" x14ac:dyDescent="0.15">
      <c r="B10" s="171"/>
      <c r="C10" s="182" t="s">
        <v>42</v>
      </c>
      <c r="D10" s="183"/>
      <c r="E10" s="183"/>
      <c r="F10" s="183"/>
      <c r="G10" s="183"/>
      <c r="H10" s="183"/>
      <c r="I10" s="183"/>
      <c r="J10" s="183"/>
      <c r="K10" s="183"/>
      <c r="L10" s="183"/>
      <c r="M10" s="183"/>
      <c r="N10" s="183"/>
      <c r="O10" s="183"/>
      <c r="P10" s="183"/>
      <c r="Q10" s="183"/>
      <c r="R10" s="183"/>
      <c r="S10" s="183"/>
      <c r="T10" s="183"/>
      <c r="U10" s="183"/>
      <c r="V10" s="184"/>
      <c r="W10" s="185">
        <v>474100</v>
      </c>
      <c r="X10" s="186"/>
      <c r="Y10" s="186"/>
      <c r="Z10" s="186"/>
      <c r="AA10" s="186"/>
      <c r="AB10" s="187"/>
      <c r="AC10" s="185">
        <f>⑧災害ボランティア部門!CE21</f>
        <v>315001.636</v>
      </c>
      <c r="AD10" s="186"/>
      <c r="AE10" s="186"/>
      <c r="AF10" s="186"/>
      <c r="AG10" s="186"/>
      <c r="AH10" s="187"/>
      <c r="AI10" s="49" t="s">
        <v>11</v>
      </c>
      <c r="AJ10" s="50" t="s">
        <v>12</v>
      </c>
      <c r="AK10" s="50" t="s">
        <v>13</v>
      </c>
      <c r="AL10" s="50" t="s">
        <v>14</v>
      </c>
      <c r="AM10" s="65">
        <f t="shared" si="0"/>
        <v>159098.364</v>
      </c>
      <c r="AN10" s="46">
        <f t="shared" si="1"/>
        <v>0.66442024045560011</v>
      </c>
    </row>
    <row r="11" spans="1:42" ht="24.95" customHeight="1" x14ac:dyDescent="0.15">
      <c r="B11" s="171"/>
      <c r="C11" s="182" t="s">
        <v>45</v>
      </c>
      <c r="D11" s="183"/>
      <c r="E11" s="183"/>
      <c r="F11" s="183"/>
      <c r="G11" s="183"/>
      <c r="H11" s="183"/>
      <c r="I11" s="183"/>
      <c r="J11" s="183"/>
      <c r="K11" s="183"/>
      <c r="L11" s="183"/>
      <c r="M11" s="183"/>
      <c r="N11" s="183"/>
      <c r="O11" s="183"/>
      <c r="P11" s="183"/>
      <c r="Q11" s="183"/>
      <c r="R11" s="183"/>
      <c r="S11" s="183"/>
      <c r="T11" s="183"/>
      <c r="U11" s="183"/>
      <c r="V11" s="184"/>
      <c r="W11" s="185">
        <v>3350000</v>
      </c>
      <c r="X11" s="186"/>
      <c r="Y11" s="186"/>
      <c r="Z11" s="186"/>
      <c r="AA11" s="186"/>
      <c r="AB11" s="187"/>
      <c r="AC11" s="185">
        <f>⑨災害救護技術部門!CE76</f>
        <v>3349929.24</v>
      </c>
      <c r="AD11" s="186"/>
      <c r="AE11" s="186"/>
      <c r="AF11" s="186"/>
      <c r="AG11" s="186"/>
      <c r="AH11" s="187"/>
      <c r="AI11" s="49" t="s">
        <v>11</v>
      </c>
      <c r="AJ11" s="50" t="s">
        <v>12</v>
      </c>
      <c r="AK11" s="50" t="s">
        <v>13</v>
      </c>
      <c r="AL11" s="50" t="s">
        <v>14</v>
      </c>
      <c r="AM11" s="65">
        <f t="shared" si="0"/>
        <v>70.759999999776483</v>
      </c>
      <c r="AN11" s="46">
        <f t="shared" si="1"/>
        <v>0.99997887761194038</v>
      </c>
    </row>
    <row r="12" spans="1:42" s="41" customFormat="1" ht="24.95" customHeight="1" x14ac:dyDescent="0.15">
      <c r="B12" s="172"/>
      <c r="C12" s="188" t="s">
        <v>81</v>
      </c>
      <c r="D12" s="189"/>
      <c r="E12" s="189"/>
      <c r="F12" s="189"/>
      <c r="G12" s="189"/>
      <c r="H12" s="189"/>
      <c r="I12" s="189"/>
      <c r="J12" s="189"/>
      <c r="K12" s="189"/>
      <c r="L12" s="189"/>
      <c r="M12" s="189"/>
      <c r="N12" s="189"/>
      <c r="O12" s="189"/>
      <c r="P12" s="189"/>
      <c r="Q12" s="189"/>
      <c r="R12" s="189"/>
      <c r="S12" s="189"/>
      <c r="T12" s="189"/>
      <c r="U12" s="189"/>
      <c r="V12" s="190"/>
      <c r="W12" s="194">
        <v>2000000</v>
      </c>
      <c r="X12" s="169"/>
      <c r="Y12" s="169"/>
      <c r="Z12" s="169"/>
      <c r="AA12" s="169"/>
      <c r="AB12" s="170"/>
      <c r="AC12" s="191">
        <f>共通研究活動費!CE136</f>
        <v>7108042.318</v>
      </c>
      <c r="AD12" s="192"/>
      <c r="AE12" s="192"/>
      <c r="AF12" s="192"/>
      <c r="AG12" s="192"/>
      <c r="AH12" s="193"/>
      <c r="AI12" s="51"/>
      <c r="AJ12" s="52"/>
      <c r="AK12" s="52"/>
      <c r="AL12" s="52"/>
      <c r="AM12" s="65">
        <f t="shared" si="0"/>
        <v>-5108042.318</v>
      </c>
      <c r="AN12" s="46">
        <f t="shared" si="1"/>
        <v>3.5540211589999999</v>
      </c>
    </row>
    <row r="13" spans="1:42" s="41" customFormat="1" ht="24.95" customHeight="1" x14ac:dyDescent="0.15">
      <c r="B13" s="217" t="s">
        <v>136</v>
      </c>
      <c r="C13" s="218"/>
      <c r="D13" s="218"/>
      <c r="E13" s="218"/>
      <c r="F13" s="218"/>
      <c r="G13" s="218"/>
      <c r="H13" s="218"/>
      <c r="I13" s="218"/>
      <c r="J13" s="218"/>
      <c r="K13" s="218"/>
      <c r="L13" s="218"/>
      <c r="M13" s="218"/>
      <c r="N13" s="218"/>
      <c r="O13" s="218"/>
      <c r="P13" s="218"/>
      <c r="Q13" s="218"/>
      <c r="R13" s="218"/>
      <c r="S13" s="218"/>
      <c r="T13" s="218"/>
      <c r="U13" s="218"/>
      <c r="V13" s="219"/>
      <c r="W13" s="194">
        <v>3100000</v>
      </c>
      <c r="X13" s="214"/>
      <c r="Y13" s="214"/>
      <c r="Z13" s="214"/>
      <c r="AA13" s="214"/>
      <c r="AB13" s="215"/>
      <c r="AC13" s="194">
        <f>研究環境整備費!CE21</f>
        <v>3662011</v>
      </c>
      <c r="AD13" s="214"/>
      <c r="AE13" s="214"/>
      <c r="AF13" s="214"/>
      <c r="AG13" s="214"/>
      <c r="AH13" s="215"/>
      <c r="AI13" s="51"/>
      <c r="AJ13" s="52"/>
      <c r="AK13" s="52"/>
      <c r="AL13" s="52"/>
      <c r="AM13" s="65">
        <f t="shared" si="0"/>
        <v>-562011</v>
      </c>
      <c r="AN13" s="46">
        <f t="shared" si="1"/>
        <v>1.1812938709677419</v>
      </c>
    </row>
    <row r="14" spans="1:42" s="41" customFormat="1" ht="24.95" customHeight="1" x14ac:dyDescent="0.15">
      <c r="B14" s="217" t="s">
        <v>113</v>
      </c>
      <c r="C14" s="218"/>
      <c r="D14" s="218"/>
      <c r="E14" s="218"/>
      <c r="F14" s="218"/>
      <c r="G14" s="218"/>
      <c r="H14" s="218"/>
      <c r="I14" s="218"/>
      <c r="J14" s="218"/>
      <c r="K14" s="218"/>
      <c r="L14" s="218"/>
      <c r="M14" s="218"/>
      <c r="N14" s="218"/>
      <c r="O14" s="218"/>
      <c r="P14" s="218"/>
      <c r="Q14" s="218"/>
      <c r="R14" s="218"/>
      <c r="S14" s="218"/>
      <c r="T14" s="218"/>
      <c r="U14" s="218"/>
      <c r="V14" s="219"/>
      <c r="W14" s="194">
        <v>3000000</v>
      </c>
      <c r="X14" s="214"/>
      <c r="Y14" s="214"/>
      <c r="Z14" s="214"/>
      <c r="AA14" s="214"/>
      <c r="AB14" s="215"/>
      <c r="AC14" s="194">
        <f>研究活動支援費!CK51</f>
        <v>0</v>
      </c>
      <c r="AD14" s="214"/>
      <c r="AE14" s="214"/>
      <c r="AF14" s="214"/>
      <c r="AG14" s="214"/>
      <c r="AH14" s="215"/>
      <c r="AI14" s="51"/>
      <c r="AJ14" s="52"/>
      <c r="AK14" s="52"/>
      <c r="AL14" s="52"/>
      <c r="AM14" s="65">
        <f t="shared" si="0"/>
        <v>3000000</v>
      </c>
      <c r="AN14" s="46">
        <f t="shared" si="1"/>
        <v>0</v>
      </c>
    </row>
    <row r="15" spans="1:42" s="41" customFormat="1" ht="24.95" customHeight="1" x14ac:dyDescent="0.15">
      <c r="B15" s="217" t="s">
        <v>114</v>
      </c>
      <c r="C15" s="218"/>
      <c r="D15" s="218"/>
      <c r="E15" s="218"/>
      <c r="F15" s="218"/>
      <c r="G15" s="218"/>
      <c r="H15" s="218"/>
      <c r="I15" s="218"/>
      <c r="J15" s="218"/>
      <c r="K15" s="218"/>
      <c r="L15" s="218"/>
      <c r="M15" s="218"/>
      <c r="N15" s="218"/>
      <c r="O15" s="218"/>
      <c r="P15" s="218"/>
      <c r="Q15" s="218"/>
      <c r="R15" s="218"/>
      <c r="S15" s="218"/>
      <c r="T15" s="218"/>
      <c r="U15" s="218"/>
      <c r="V15" s="219"/>
      <c r="W15" s="194">
        <v>562900</v>
      </c>
      <c r="X15" s="214"/>
      <c r="Y15" s="214"/>
      <c r="Z15" s="214"/>
      <c r="AA15" s="214"/>
      <c r="AB15" s="215"/>
      <c r="AC15" s="194">
        <f>予備費!CK34</f>
        <v>0</v>
      </c>
      <c r="AD15" s="214"/>
      <c r="AE15" s="214"/>
      <c r="AF15" s="214"/>
      <c r="AG15" s="214"/>
      <c r="AH15" s="215"/>
      <c r="AI15" s="51"/>
      <c r="AJ15" s="52"/>
      <c r="AK15" s="52"/>
      <c r="AL15" s="52"/>
      <c r="AM15" s="65">
        <f t="shared" si="0"/>
        <v>562900</v>
      </c>
      <c r="AN15" s="46">
        <f t="shared" si="1"/>
        <v>0</v>
      </c>
    </row>
    <row r="16" spans="1:42" s="53" customFormat="1" ht="30" customHeight="1" x14ac:dyDescent="0.15">
      <c r="B16" s="220" t="s">
        <v>82</v>
      </c>
      <c r="C16" s="221"/>
      <c r="D16" s="221"/>
      <c r="E16" s="221"/>
      <c r="F16" s="221"/>
      <c r="G16" s="221"/>
      <c r="H16" s="221"/>
      <c r="I16" s="221"/>
      <c r="J16" s="221"/>
      <c r="K16" s="221"/>
      <c r="L16" s="221"/>
      <c r="M16" s="221"/>
      <c r="N16" s="221"/>
      <c r="O16" s="221"/>
      <c r="P16" s="221"/>
      <c r="Q16" s="221"/>
      <c r="R16" s="221"/>
      <c r="S16" s="221"/>
      <c r="T16" s="221"/>
      <c r="U16" s="221"/>
      <c r="V16" s="222"/>
      <c r="W16" s="223">
        <v>6000000</v>
      </c>
      <c r="X16" s="224"/>
      <c r="Y16" s="224"/>
      <c r="Z16" s="224"/>
      <c r="AA16" s="224"/>
      <c r="AB16" s="225"/>
      <c r="AC16" s="223">
        <f>事務管理費!CE71</f>
        <v>7583099</v>
      </c>
      <c r="AD16" s="224"/>
      <c r="AE16" s="224"/>
      <c r="AF16" s="224"/>
      <c r="AG16" s="224"/>
      <c r="AH16" s="225"/>
      <c r="AI16" s="54"/>
      <c r="AJ16" s="55"/>
      <c r="AK16" s="55"/>
      <c r="AL16" s="55"/>
      <c r="AM16" s="65">
        <f t="shared" si="0"/>
        <v>-1583099</v>
      </c>
      <c r="AN16" s="46">
        <f>AC16/AC25</f>
        <v>0.2527699669699906</v>
      </c>
      <c r="AP16" s="56">
        <f>20000000-AC3</f>
        <v>1245110.0359999985</v>
      </c>
    </row>
    <row r="17" spans="2:43" s="53" customFormat="1" ht="24.95" customHeight="1" x14ac:dyDescent="0.15">
      <c r="B17" s="57"/>
      <c r="C17" s="198" t="s">
        <v>135</v>
      </c>
      <c r="D17" s="199"/>
      <c r="E17" s="199"/>
      <c r="F17" s="199"/>
      <c r="G17" s="199"/>
      <c r="H17" s="199"/>
      <c r="I17" s="199"/>
      <c r="J17" s="199"/>
      <c r="K17" s="199"/>
      <c r="L17" s="199"/>
      <c r="M17" s="199"/>
      <c r="N17" s="199"/>
      <c r="O17" s="199"/>
      <c r="P17" s="199"/>
      <c r="Q17" s="199"/>
      <c r="R17" s="199"/>
      <c r="S17" s="199"/>
      <c r="T17" s="199"/>
      <c r="U17" s="199"/>
      <c r="V17" s="200"/>
      <c r="W17" s="195"/>
      <c r="X17" s="196"/>
      <c r="Y17" s="196"/>
      <c r="Z17" s="196"/>
      <c r="AA17" s="196"/>
      <c r="AB17" s="197"/>
      <c r="AC17" s="201">
        <f>事務管理費!BX70</f>
        <v>6251053</v>
      </c>
      <c r="AD17" s="202"/>
      <c r="AE17" s="202"/>
      <c r="AF17" s="202"/>
      <c r="AG17" s="202"/>
      <c r="AH17" s="203"/>
      <c r="AI17" s="54"/>
      <c r="AJ17" s="55"/>
      <c r="AK17" s="55"/>
      <c r="AL17" s="55"/>
      <c r="AM17" s="56"/>
      <c r="AN17" s="46">
        <f>AC17/AC16</f>
        <v>0.8243401543353186</v>
      </c>
      <c r="AO17" s="216" t="s">
        <v>557</v>
      </c>
      <c r="AP17" s="58"/>
    </row>
    <row r="18" spans="2:43" s="53" customFormat="1" ht="24.95" customHeight="1" x14ac:dyDescent="0.15">
      <c r="B18" s="57"/>
      <c r="C18" s="198" t="s">
        <v>16</v>
      </c>
      <c r="D18" s="199"/>
      <c r="E18" s="199"/>
      <c r="F18" s="199"/>
      <c r="G18" s="199"/>
      <c r="H18" s="199"/>
      <c r="I18" s="199"/>
      <c r="J18" s="199"/>
      <c r="K18" s="199"/>
      <c r="L18" s="199"/>
      <c r="M18" s="199"/>
      <c r="N18" s="199"/>
      <c r="O18" s="199"/>
      <c r="P18" s="199"/>
      <c r="Q18" s="199"/>
      <c r="R18" s="199"/>
      <c r="S18" s="199"/>
      <c r="T18" s="199"/>
      <c r="U18" s="199"/>
      <c r="V18" s="200"/>
      <c r="W18" s="195"/>
      <c r="X18" s="196"/>
      <c r="Y18" s="196"/>
      <c r="Z18" s="196"/>
      <c r="AA18" s="196"/>
      <c r="AB18" s="197"/>
      <c r="AC18" s="201">
        <v>1096137</v>
      </c>
      <c r="AD18" s="202"/>
      <c r="AE18" s="202"/>
      <c r="AF18" s="202"/>
      <c r="AG18" s="202"/>
      <c r="AH18" s="203"/>
      <c r="AI18" s="54"/>
      <c r="AJ18" s="55"/>
      <c r="AK18" s="55"/>
      <c r="AL18" s="55"/>
      <c r="AM18" s="56"/>
      <c r="AN18" s="46">
        <f>AC18/AC16</f>
        <v>0.14455000521554578</v>
      </c>
      <c r="AO18" s="216"/>
      <c r="AP18" s="58"/>
    </row>
    <row r="19" spans="2:43" s="53" customFormat="1" ht="24.95" customHeight="1" x14ac:dyDescent="0.15">
      <c r="B19" s="57"/>
      <c r="C19" s="204" t="s">
        <v>536</v>
      </c>
      <c r="D19" s="205"/>
      <c r="E19" s="205"/>
      <c r="F19" s="205"/>
      <c r="G19" s="205"/>
      <c r="H19" s="205"/>
      <c r="I19" s="205"/>
      <c r="J19" s="205"/>
      <c r="K19" s="205"/>
      <c r="L19" s="205"/>
      <c r="M19" s="205"/>
      <c r="N19" s="205"/>
      <c r="O19" s="205"/>
      <c r="P19" s="205"/>
      <c r="Q19" s="205"/>
      <c r="R19" s="205"/>
      <c r="S19" s="205"/>
      <c r="T19" s="205"/>
      <c r="U19" s="205"/>
      <c r="V19" s="206"/>
      <c r="W19" s="195"/>
      <c r="X19" s="196"/>
      <c r="Y19" s="196"/>
      <c r="Z19" s="196"/>
      <c r="AA19" s="196"/>
      <c r="AB19" s="197"/>
      <c r="AC19" s="201">
        <f>事務管理費!CE38</f>
        <v>196020</v>
      </c>
      <c r="AD19" s="202"/>
      <c r="AE19" s="202"/>
      <c r="AF19" s="202"/>
      <c r="AG19" s="202"/>
      <c r="AH19" s="203"/>
      <c r="AI19" s="54"/>
      <c r="AJ19" s="55"/>
      <c r="AK19" s="55"/>
      <c r="AL19" s="55"/>
      <c r="AM19" s="56"/>
      <c r="AN19" s="46">
        <f>AC19/AC16</f>
        <v>2.5849589989528028E-2</v>
      </c>
      <c r="AO19" s="216"/>
      <c r="AP19" s="58"/>
    </row>
    <row r="20" spans="2:43" s="53" customFormat="1" ht="24.95" customHeight="1" x14ac:dyDescent="0.15">
      <c r="B20" s="57"/>
      <c r="C20" s="198" t="s">
        <v>17</v>
      </c>
      <c r="D20" s="199"/>
      <c r="E20" s="199"/>
      <c r="F20" s="199"/>
      <c r="G20" s="199"/>
      <c r="H20" s="199"/>
      <c r="I20" s="199"/>
      <c r="J20" s="199"/>
      <c r="K20" s="199"/>
      <c r="L20" s="199"/>
      <c r="M20" s="199"/>
      <c r="N20" s="199"/>
      <c r="O20" s="199"/>
      <c r="P20" s="199"/>
      <c r="Q20" s="199"/>
      <c r="R20" s="199"/>
      <c r="S20" s="199"/>
      <c r="T20" s="199"/>
      <c r="U20" s="199"/>
      <c r="V20" s="200"/>
      <c r="W20" s="195"/>
      <c r="X20" s="196"/>
      <c r="Y20" s="196"/>
      <c r="Z20" s="196"/>
      <c r="AA20" s="196"/>
      <c r="AB20" s="197"/>
      <c r="AC20" s="208">
        <v>1775</v>
      </c>
      <c r="AD20" s="209"/>
      <c r="AE20" s="209"/>
      <c r="AF20" s="209"/>
      <c r="AG20" s="209"/>
      <c r="AH20" s="210"/>
      <c r="AI20" s="54"/>
      <c r="AJ20" s="55"/>
      <c r="AK20" s="55"/>
      <c r="AL20" s="55"/>
      <c r="AM20" s="56"/>
      <c r="AN20" s="46">
        <f>AC20/AC16</f>
        <v>2.3407316718402331E-4</v>
      </c>
      <c r="AO20" s="216"/>
      <c r="AP20" s="58"/>
      <c r="AQ20" s="59">
        <f>SUM(AC17:AH24)</f>
        <v>7567099</v>
      </c>
    </row>
    <row r="21" spans="2:43" s="53" customFormat="1" ht="24.95" customHeight="1" x14ac:dyDescent="0.15">
      <c r="B21" s="57"/>
      <c r="C21" s="198" t="s">
        <v>18</v>
      </c>
      <c r="D21" s="199"/>
      <c r="E21" s="199"/>
      <c r="F21" s="199"/>
      <c r="G21" s="199"/>
      <c r="H21" s="199"/>
      <c r="I21" s="199"/>
      <c r="J21" s="199"/>
      <c r="K21" s="199"/>
      <c r="L21" s="199"/>
      <c r="M21" s="199"/>
      <c r="N21" s="199"/>
      <c r="O21" s="199"/>
      <c r="P21" s="199"/>
      <c r="Q21" s="199"/>
      <c r="R21" s="199"/>
      <c r="S21" s="199"/>
      <c r="T21" s="199"/>
      <c r="U21" s="199"/>
      <c r="V21" s="200"/>
      <c r="W21" s="195"/>
      <c r="X21" s="196"/>
      <c r="Y21" s="196"/>
      <c r="Z21" s="196"/>
      <c r="AA21" s="196"/>
      <c r="AB21" s="197"/>
      <c r="AC21" s="201">
        <v>19250</v>
      </c>
      <c r="AD21" s="202"/>
      <c r="AE21" s="202"/>
      <c r="AF21" s="202"/>
      <c r="AG21" s="202"/>
      <c r="AH21" s="203"/>
      <c r="AI21" s="54"/>
      <c r="AJ21" s="55"/>
      <c r="AK21" s="55"/>
      <c r="AL21" s="55"/>
      <c r="AM21" s="56"/>
      <c r="AN21" s="46">
        <f>AC21/AC16</f>
        <v>2.5385399821365911E-3</v>
      </c>
      <c r="AO21" s="216"/>
      <c r="AP21" s="58"/>
      <c r="AQ21" s="138"/>
    </row>
    <row r="22" spans="2:43" s="53" customFormat="1" ht="24.95" customHeight="1" x14ac:dyDescent="0.15">
      <c r="B22" s="57"/>
      <c r="C22" s="198" t="s">
        <v>30</v>
      </c>
      <c r="D22" s="199"/>
      <c r="E22" s="199"/>
      <c r="F22" s="199"/>
      <c r="G22" s="199"/>
      <c r="H22" s="199"/>
      <c r="I22" s="199"/>
      <c r="J22" s="199"/>
      <c r="K22" s="199"/>
      <c r="L22" s="199"/>
      <c r="M22" s="199"/>
      <c r="N22" s="199"/>
      <c r="O22" s="199"/>
      <c r="P22" s="199"/>
      <c r="Q22" s="199"/>
      <c r="R22" s="199"/>
      <c r="S22" s="199"/>
      <c r="T22" s="199"/>
      <c r="U22" s="199"/>
      <c r="V22" s="200"/>
      <c r="W22" s="195"/>
      <c r="X22" s="196"/>
      <c r="Y22" s="196"/>
      <c r="Z22" s="196"/>
      <c r="AA22" s="196"/>
      <c r="AB22" s="197"/>
      <c r="AC22" s="201">
        <f>事務管理費!CE46+事務管理費!CE52</f>
        <v>1980</v>
      </c>
      <c r="AD22" s="202"/>
      <c r="AE22" s="202"/>
      <c r="AF22" s="202"/>
      <c r="AG22" s="202"/>
      <c r="AH22" s="203"/>
      <c r="AI22" s="54"/>
      <c r="AJ22" s="55"/>
      <c r="AK22" s="55"/>
      <c r="AL22" s="55"/>
      <c r="AM22" s="56"/>
      <c r="AN22" s="137">
        <f>AC22/AC16</f>
        <v>2.6110696959119221E-4</v>
      </c>
      <c r="AO22" s="216"/>
      <c r="AP22" s="58"/>
    </row>
    <row r="23" spans="2:43" s="53" customFormat="1" ht="24.95" customHeight="1" x14ac:dyDescent="0.15">
      <c r="B23" s="57"/>
      <c r="C23" s="198" t="s">
        <v>352</v>
      </c>
      <c r="D23" s="199"/>
      <c r="E23" s="199"/>
      <c r="F23" s="199"/>
      <c r="G23" s="199"/>
      <c r="H23" s="199"/>
      <c r="I23" s="199"/>
      <c r="J23" s="199"/>
      <c r="K23" s="199"/>
      <c r="L23" s="199"/>
      <c r="M23" s="199"/>
      <c r="N23" s="199"/>
      <c r="O23" s="199"/>
      <c r="P23" s="199"/>
      <c r="Q23" s="199"/>
      <c r="R23" s="199"/>
      <c r="S23" s="199"/>
      <c r="T23" s="199"/>
      <c r="U23" s="199"/>
      <c r="V23" s="200"/>
      <c r="W23" s="159"/>
      <c r="X23" s="160"/>
      <c r="Y23" s="160"/>
      <c r="Z23" s="160"/>
      <c r="AA23" s="160"/>
      <c r="AB23" s="161"/>
      <c r="AC23" s="201">
        <f>事務管理費!CE17</f>
        <v>84</v>
      </c>
      <c r="AD23" s="202"/>
      <c r="AE23" s="202"/>
      <c r="AF23" s="202"/>
      <c r="AG23" s="202"/>
      <c r="AH23" s="203"/>
      <c r="AI23" s="54"/>
      <c r="AJ23" s="55"/>
      <c r="AK23" s="55"/>
      <c r="AL23" s="55"/>
      <c r="AM23" s="56"/>
      <c r="AN23" s="137"/>
      <c r="AO23" s="216"/>
      <c r="AP23" s="58"/>
    </row>
    <row r="24" spans="2:43" s="53" customFormat="1" ht="24.95" customHeight="1" x14ac:dyDescent="0.15">
      <c r="B24" s="60"/>
      <c r="C24" s="198" t="s">
        <v>554</v>
      </c>
      <c r="D24" s="199"/>
      <c r="E24" s="199"/>
      <c r="F24" s="199"/>
      <c r="G24" s="199"/>
      <c r="H24" s="199"/>
      <c r="I24" s="199"/>
      <c r="J24" s="199"/>
      <c r="K24" s="199"/>
      <c r="L24" s="199"/>
      <c r="M24" s="199"/>
      <c r="N24" s="199"/>
      <c r="O24" s="199"/>
      <c r="P24" s="199"/>
      <c r="Q24" s="199"/>
      <c r="R24" s="199"/>
      <c r="S24" s="199"/>
      <c r="T24" s="199"/>
      <c r="U24" s="199"/>
      <c r="V24" s="200"/>
      <c r="W24" s="195"/>
      <c r="X24" s="196"/>
      <c r="Y24" s="196"/>
      <c r="Z24" s="196"/>
      <c r="AA24" s="196"/>
      <c r="AB24" s="197"/>
      <c r="AC24" s="201">
        <f>事務管理費!CE42+事務管理費!CE69</f>
        <v>800</v>
      </c>
      <c r="AD24" s="202"/>
      <c r="AE24" s="202"/>
      <c r="AF24" s="202"/>
      <c r="AG24" s="202"/>
      <c r="AH24" s="203"/>
      <c r="AI24" s="54"/>
      <c r="AJ24" s="55"/>
      <c r="AK24" s="55"/>
      <c r="AL24" s="55"/>
      <c r="AM24" s="56"/>
      <c r="AN24" s="137">
        <f>AC24/AC16</f>
        <v>1.0549776549139078E-4</v>
      </c>
      <c r="AO24" s="216"/>
      <c r="AP24" s="58"/>
    </row>
    <row r="25" spans="2:43" ht="30" customHeight="1" x14ac:dyDescent="0.15">
      <c r="B25" s="173" t="s">
        <v>15</v>
      </c>
      <c r="C25" s="174"/>
      <c r="D25" s="174"/>
      <c r="E25" s="174"/>
      <c r="F25" s="174"/>
      <c r="G25" s="174"/>
      <c r="H25" s="174"/>
      <c r="I25" s="174"/>
      <c r="J25" s="174"/>
      <c r="K25" s="174"/>
      <c r="L25" s="174"/>
      <c r="M25" s="174"/>
      <c r="N25" s="174"/>
      <c r="O25" s="174"/>
      <c r="P25" s="174"/>
      <c r="Q25" s="174"/>
      <c r="R25" s="174"/>
      <c r="S25" s="174"/>
      <c r="T25" s="174"/>
      <c r="U25" s="174"/>
      <c r="V25" s="175"/>
      <c r="W25" s="207">
        <f>W3+W13+W14+W15+W16</f>
        <v>30000000</v>
      </c>
      <c r="X25" s="174"/>
      <c r="Y25" s="174"/>
      <c r="Z25" s="174"/>
      <c r="AA25" s="174"/>
      <c r="AB25" s="175"/>
      <c r="AC25" s="207">
        <f>AC3+AC13+AC14+AC15+AC16</f>
        <v>29999999.964000002</v>
      </c>
      <c r="AD25" s="174"/>
      <c r="AE25" s="174"/>
      <c r="AF25" s="174"/>
      <c r="AG25" s="174"/>
      <c r="AH25" s="175"/>
      <c r="AI25" s="49" t="s">
        <v>11</v>
      </c>
      <c r="AJ25" s="50" t="s">
        <v>12</v>
      </c>
      <c r="AK25" s="50" t="s">
        <v>13</v>
      </c>
      <c r="AL25" s="50" t="s">
        <v>14</v>
      </c>
      <c r="AM25" s="61">
        <f>W25-AC25</f>
        <v>3.5999998450279236E-2</v>
      </c>
      <c r="AN25" s="46">
        <f>AC25/W25</f>
        <v>0.99999999880000001</v>
      </c>
    </row>
    <row r="28" spans="2:43" ht="18" customHeight="1" x14ac:dyDescent="0.15">
      <c r="AN28" s="2"/>
    </row>
    <row r="29" spans="2:43" ht="18" customHeight="1" x14ac:dyDescent="0.15">
      <c r="AI29" s="49" t="s">
        <v>11</v>
      </c>
      <c r="AJ29" s="50"/>
      <c r="AK29" s="50" t="s">
        <v>13</v>
      </c>
      <c r="AL29" s="50" t="s">
        <v>14</v>
      </c>
      <c r="AM29" s="62"/>
    </row>
    <row r="60" spans="1:1" ht="18" customHeight="1" x14ac:dyDescent="0.15">
      <c r="A60" s="63"/>
    </row>
    <row r="176" spans="1:43" s="35" customFormat="1" ht="18" customHeight="1" x14ac:dyDescent="0.1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64"/>
      <c r="AJ176" s="64"/>
      <c r="AK176" s="64"/>
      <c r="AL176" s="64"/>
      <c r="AN176" s="33"/>
      <c r="AO176" s="33"/>
      <c r="AP176" s="33"/>
      <c r="AQ176" s="33"/>
    </row>
    <row r="193" spans="1:39" s="63" customFormat="1" ht="18" customHeight="1" x14ac:dyDescent="0.1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5"/>
      <c r="AJ193" s="35"/>
      <c r="AK193" s="35"/>
      <c r="AL193" s="35"/>
      <c r="AM193" s="64"/>
    </row>
    <row r="377" spans="1:39" s="63" customFormat="1" ht="18" customHeight="1" x14ac:dyDescent="0.15">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5"/>
      <c r="AJ377" s="35"/>
      <c r="AK377" s="35"/>
      <c r="AL377" s="35"/>
      <c r="AM377" s="64"/>
    </row>
    <row r="395" spans="1:43" s="35" customFormat="1" ht="18" customHeight="1" x14ac:dyDescent="0.15">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64"/>
      <c r="AJ395" s="64"/>
      <c r="AK395" s="64"/>
      <c r="AL395" s="64"/>
      <c r="AN395" s="33"/>
      <c r="AO395" s="33"/>
      <c r="AP395" s="33"/>
      <c r="AQ395" s="33"/>
    </row>
    <row r="415" spans="1:39" s="63" customFormat="1" ht="18" customHeight="1" x14ac:dyDescent="0.15">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5"/>
      <c r="AJ415" s="35"/>
      <c r="AK415" s="35"/>
      <c r="AL415" s="35"/>
      <c r="AM415" s="64"/>
    </row>
  </sheetData>
  <dataConsolidate/>
  <mergeCells count="72">
    <mergeCell ref="AO17:AO24"/>
    <mergeCell ref="AC13:AH13"/>
    <mergeCell ref="AC14:AH14"/>
    <mergeCell ref="AC15:AH15"/>
    <mergeCell ref="B13:V13"/>
    <mergeCell ref="B14:V14"/>
    <mergeCell ref="B15:V15"/>
    <mergeCell ref="W14:AB14"/>
    <mergeCell ref="W15:AB15"/>
    <mergeCell ref="W18:AB18"/>
    <mergeCell ref="W19:AB19"/>
    <mergeCell ref="B16:V16"/>
    <mergeCell ref="AC16:AH16"/>
    <mergeCell ref="C17:V17"/>
    <mergeCell ref="AC17:AH17"/>
    <mergeCell ref="W16:AB16"/>
    <mergeCell ref="W7:AB7"/>
    <mergeCell ref="C10:V10"/>
    <mergeCell ref="C7:V7"/>
    <mergeCell ref="B2:V2"/>
    <mergeCell ref="W13:AB13"/>
    <mergeCell ref="W2:AB2"/>
    <mergeCell ref="W3:AB3"/>
    <mergeCell ref="W4:AB4"/>
    <mergeCell ref="W5:AB5"/>
    <mergeCell ref="W6:AB6"/>
    <mergeCell ref="B25:V25"/>
    <mergeCell ref="AC25:AH25"/>
    <mergeCell ref="W20:AB20"/>
    <mergeCell ref="W24:AB24"/>
    <mergeCell ref="W25:AB25"/>
    <mergeCell ref="C20:V20"/>
    <mergeCell ref="AC20:AH20"/>
    <mergeCell ref="C24:V24"/>
    <mergeCell ref="AC24:AH24"/>
    <mergeCell ref="C22:V22"/>
    <mergeCell ref="AC22:AH22"/>
    <mergeCell ref="C23:V23"/>
    <mergeCell ref="AC23:AH23"/>
    <mergeCell ref="W17:AB17"/>
    <mergeCell ref="W22:AB22"/>
    <mergeCell ref="C21:V21"/>
    <mergeCell ref="AC21:AH21"/>
    <mergeCell ref="C18:V18"/>
    <mergeCell ref="AC18:AH18"/>
    <mergeCell ref="C19:V19"/>
    <mergeCell ref="AC19:AH19"/>
    <mergeCell ref="W21:AB21"/>
    <mergeCell ref="AC10:AH10"/>
    <mergeCell ref="C11:V11"/>
    <mergeCell ref="AC11:AH11"/>
    <mergeCell ref="C12:V12"/>
    <mergeCell ref="AC12:AH12"/>
    <mergeCell ref="W10:AB10"/>
    <mergeCell ref="W11:AB11"/>
    <mergeCell ref="W12:AB12"/>
    <mergeCell ref="AC2:AH2"/>
    <mergeCell ref="AC3:AH3"/>
    <mergeCell ref="B4:B12"/>
    <mergeCell ref="C4:V4"/>
    <mergeCell ref="AC4:AH4"/>
    <mergeCell ref="C5:V5"/>
    <mergeCell ref="AC5:AH5"/>
    <mergeCell ref="C6:V6"/>
    <mergeCell ref="AC6:AH6"/>
    <mergeCell ref="AC7:AH7"/>
    <mergeCell ref="C8:V8"/>
    <mergeCell ref="AC8:AH8"/>
    <mergeCell ref="C9:V9"/>
    <mergeCell ref="AC9:AH9"/>
    <mergeCell ref="W8:AB8"/>
    <mergeCell ref="W9:AB9"/>
  </mergeCells>
  <phoneticPr fontId="3"/>
  <printOptions horizontalCentered="1"/>
  <pageMargins left="0.59055118110236227" right="0.59055118110236227" top="0.59055118110236227" bottom="0.39370078740157483" header="0.19685039370078741" footer="0.19685039370078741"/>
  <pageSetup paperSize="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DF417"/>
  <sheetViews>
    <sheetView view="pageBreakPreview" topLeftCell="A55" zoomScale="96" zoomScaleNormal="91" zoomScaleSheetLayoutView="96" workbookViewId="0">
      <selection activeCell="BL77" sqref="BL77"/>
    </sheetView>
  </sheetViews>
  <sheetFormatPr defaultColWidth="9" defaultRowHeight="13.5" outlineLevelCol="1" x14ac:dyDescent="0.15"/>
  <cols>
    <col min="1" max="1" width="1.625" style="1" customWidth="1"/>
    <col min="2" max="11" width="1.625" style="2" customWidth="1"/>
    <col min="12" max="20" width="1.625" style="1" customWidth="1"/>
    <col min="21" max="22" width="1.625" style="1" customWidth="1" outlineLevel="1"/>
    <col min="23" max="24" width="1.625" style="10" customWidth="1"/>
    <col min="25" max="75" width="1.625" style="1" customWidth="1"/>
    <col min="76" max="79" width="2.625" style="1" customWidth="1"/>
    <col min="80" max="96" width="1.625" style="1" customWidth="1"/>
    <col min="97" max="97" width="1.625" style="5" customWidth="1"/>
    <col min="98" max="98" width="5.25" style="5" hidden="1" customWidth="1" outlineLevel="1"/>
    <col min="99" max="99" width="11" style="5" hidden="1" customWidth="1" outlineLevel="1"/>
    <col min="100" max="101" width="31.25" style="5" hidden="1" customWidth="1" outlineLevel="1"/>
    <col min="102" max="102" width="1.625" style="5" customWidth="1" collapsed="1"/>
    <col min="103" max="108" width="1.625" style="1" customWidth="1"/>
    <col min="109" max="109" width="9" style="1"/>
    <col min="110" max="110" width="14.75" style="1" customWidth="1"/>
    <col min="111" max="16384" width="9" style="1"/>
  </cols>
  <sheetData>
    <row r="1" spans="1:110"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6"/>
      <c r="BX1" s="379" t="s">
        <v>82</v>
      </c>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1"/>
      <c r="DF1" s="27" t="s">
        <v>114</v>
      </c>
    </row>
    <row r="2" spans="1:110"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8"/>
      <c r="BX2" s="382" t="s">
        <v>57</v>
      </c>
      <c r="BY2" s="382"/>
      <c r="BZ2" s="382"/>
      <c r="CA2" s="382"/>
      <c r="CB2" s="383">
        <v>6000000</v>
      </c>
      <c r="CC2" s="383"/>
      <c r="CD2" s="383"/>
      <c r="CE2" s="383"/>
      <c r="CF2" s="383"/>
      <c r="CG2" s="383"/>
      <c r="CH2" s="383"/>
      <c r="CI2" s="383"/>
      <c r="CJ2" s="383"/>
      <c r="CK2" s="383"/>
      <c r="CL2" s="383"/>
      <c r="CM2" s="383"/>
      <c r="CN2" s="383"/>
      <c r="CO2" s="383"/>
      <c r="CP2" s="383"/>
      <c r="CQ2" s="383"/>
      <c r="CR2" s="383"/>
      <c r="CS2" s="383"/>
      <c r="CT2" s="383"/>
      <c r="CU2" s="383"/>
      <c r="CV2" s="383"/>
      <c r="CW2" s="383"/>
      <c r="CX2" s="383"/>
      <c r="CY2" s="383"/>
      <c r="CZ2" s="383"/>
      <c r="DA2" s="383"/>
      <c r="DB2" s="383"/>
      <c r="DC2" s="383"/>
      <c r="DD2" s="383"/>
      <c r="DF2" s="28" t="s">
        <v>115</v>
      </c>
    </row>
    <row r="3" spans="1:110" s="3" customFormat="1" ht="30" customHeight="1" x14ac:dyDescent="0.15">
      <c r="A3" s="7"/>
      <c r="B3" s="384" t="s">
        <v>0</v>
      </c>
      <c r="C3" s="385"/>
      <c r="D3" s="385"/>
      <c r="E3" s="385"/>
      <c r="F3" s="386"/>
      <c r="G3" s="387" t="s">
        <v>194</v>
      </c>
      <c r="H3" s="388"/>
      <c r="I3" s="388"/>
      <c r="J3" s="388"/>
      <c r="K3" s="389"/>
      <c r="L3" s="390" t="s">
        <v>2</v>
      </c>
      <c r="M3" s="391"/>
      <c r="N3" s="391"/>
      <c r="O3" s="391"/>
      <c r="P3" s="391"/>
      <c r="Q3" s="391"/>
      <c r="R3" s="392"/>
      <c r="S3" s="390" t="s">
        <v>75</v>
      </c>
      <c r="T3" s="391"/>
      <c r="U3" s="392"/>
      <c r="V3" s="403" t="s">
        <v>54</v>
      </c>
      <c r="W3" s="404"/>
      <c r="X3" s="405"/>
      <c r="Y3" s="406" t="s">
        <v>3</v>
      </c>
      <c r="Z3" s="407"/>
      <c r="AA3" s="407"/>
      <c r="AB3" s="407"/>
      <c r="AC3" s="407"/>
      <c r="AD3" s="407"/>
      <c r="AE3" s="407"/>
      <c r="AF3" s="407"/>
      <c r="AG3" s="407"/>
      <c r="AH3" s="407"/>
      <c r="AI3" s="407"/>
      <c r="AJ3" s="407"/>
      <c r="AK3" s="407"/>
      <c r="AL3" s="407"/>
      <c r="AM3" s="407"/>
      <c r="AN3" s="407"/>
      <c r="AO3" s="407"/>
      <c r="AP3" s="407"/>
      <c r="AQ3" s="407"/>
      <c r="AR3" s="408" t="s">
        <v>4</v>
      </c>
      <c r="AS3" s="409"/>
      <c r="AT3" s="409"/>
      <c r="AU3" s="409"/>
      <c r="AV3" s="409"/>
      <c r="AW3" s="409"/>
      <c r="AX3" s="410"/>
      <c r="AY3" s="397" t="s">
        <v>5</v>
      </c>
      <c r="AZ3" s="398"/>
      <c r="BA3" s="398"/>
      <c r="BB3" s="398"/>
      <c r="BC3" s="398"/>
      <c r="BD3" s="398"/>
      <c r="BE3" s="398"/>
      <c r="BF3" s="398"/>
      <c r="BG3" s="398"/>
      <c r="BH3" s="398"/>
      <c r="BI3" s="398"/>
      <c r="BJ3" s="398"/>
      <c r="BK3" s="398"/>
      <c r="BL3" s="398"/>
      <c r="BM3" s="398"/>
      <c r="BN3" s="399"/>
      <c r="BO3" s="400" t="s">
        <v>6</v>
      </c>
      <c r="BP3" s="401"/>
      <c r="BQ3" s="401"/>
      <c r="BR3" s="401"/>
      <c r="BS3" s="401"/>
      <c r="BT3" s="401"/>
      <c r="BU3" s="401"/>
      <c r="BV3" s="401"/>
      <c r="BW3" s="402"/>
      <c r="BX3" s="393" t="s">
        <v>7</v>
      </c>
      <c r="BY3" s="393"/>
      <c r="BZ3" s="393"/>
      <c r="CA3" s="393"/>
      <c r="CB3" s="393" t="s">
        <v>8</v>
      </c>
      <c r="CC3" s="393"/>
      <c r="CD3" s="393"/>
      <c r="CE3" s="394" t="s">
        <v>9</v>
      </c>
      <c r="CF3" s="394"/>
      <c r="CG3" s="394"/>
      <c r="CH3" s="394"/>
      <c r="CI3" s="394"/>
      <c r="CJ3" s="394"/>
      <c r="CK3" s="394"/>
      <c r="CL3" s="395" t="s">
        <v>15</v>
      </c>
      <c r="CM3" s="395"/>
      <c r="CN3" s="395"/>
      <c r="CO3" s="395"/>
      <c r="CP3" s="395"/>
      <c r="CQ3" s="395"/>
      <c r="CR3" s="395"/>
      <c r="CS3" s="395"/>
      <c r="CT3" s="25" t="s">
        <v>1</v>
      </c>
      <c r="CU3" s="26" t="s">
        <v>26</v>
      </c>
      <c r="CV3" s="26" t="s">
        <v>27</v>
      </c>
      <c r="CW3" s="26" t="s">
        <v>10</v>
      </c>
      <c r="CX3" s="396" t="s">
        <v>20</v>
      </c>
      <c r="CY3" s="396"/>
      <c r="CZ3" s="396"/>
      <c r="DA3" s="396"/>
      <c r="DB3" s="396"/>
      <c r="DC3" s="396"/>
      <c r="DD3" s="396"/>
    </row>
    <row r="4" spans="1:110" ht="30" customHeight="1" x14ac:dyDescent="0.15">
      <c r="B4" s="217">
        <v>45041</v>
      </c>
      <c r="C4" s="218"/>
      <c r="D4" s="218"/>
      <c r="E4" s="218"/>
      <c r="F4" s="219"/>
      <c r="G4" s="283">
        <v>6</v>
      </c>
      <c r="H4" s="284"/>
      <c r="I4" s="284"/>
      <c r="J4" s="284"/>
      <c r="K4" s="285"/>
      <c r="L4" s="241" t="s">
        <v>73</v>
      </c>
      <c r="M4" s="221"/>
      <c r="N4" s="221"/>
      <c r="O4" s="221"/>
      <c r="P4" s="221"/>
      <c r="Q4" s="221"/>
      <c r="R4" s="222"/>
      <c r="S4" s="229"/>
      <c r="T4" s="230"/>
      <c r="U4" s="231"/>
      <c r="V4" s="229">
        <v>45410</v>
      </c>
      <c r="W4" s="230"/>
      <c r="X4" s="231"/>
      <c r="Y4" s="241" t="s">
        <v>93</v>
      </c>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2"/>
      <c r="AY4" s="241" t="s">
        <v>95</v>
      </c>
      <c r="AZ4" s="221"/>
      <c r="BA4" s="221"/>
      <c r="BB4" s="221"/>
      <c r="BC4" s="221"/>
      <c r="BD4" s="221"/>
      <c r="BE4" s="221"/>
      <c r="BF4" s="221"/>
      <c r="BG4" s="221"/>
      <c r="BH4" s="221"/>
      <c r="BI4" s="221"/>
      <c r="BJ4" s="221"/>
      <c r="BK4" s="221"/>
      <c r="BL4" s="221"/>
      <c r="BM4" s="221"/>
      <c r="BN4" s="222"/>
      <c r="BO4" s="275" t="s">
        <v>51</v>
      </c>
      <c r="BP4" s="276"/>
      <c r="BQ4" s="276"/>
      <c r="BR4" s="276"/>
      <c r="BS4" s="276"/>
      <c r="BT4" s="276"/>
      <c r="BU4" s="276"/>
      <c r="BV4" s="276"/>
      <c r="BW4" s="277"/>
      <c r="BX4" s="226">
        <v>84</v>
      </c>
      <c r="BY4" s="227"/>
      <c r="BZ4" s="227"/>
      <c r="CA4" s="228"/>
      <c r="CB4" s="762">
        <v>2</v>
      </c>
      <c r="CC4" s="763"/>
      <c r="CD4" s="764"/>
      <c r="CE4" s="226">
        <f>BX4*CB4</f>
        <v>168</v>
      </c>
      <c r="CF4" s="227"/>
      <c r="CG4" s="227"/>
      <c r="CH4" s="227"/>
      <c r="CI4" s="227"/>
      <c r="CJ4" s="227"/>
      <c r="CK4" s="228"/>
      <c r="CL4" s="226">
        <f>CE4</f>
        <v>168</v>
      </c>
      <c r="CM4" s="227"/>
      <c r="CN4" s="227"/>
      <c r="CO4" s="227"/>
      <c r="CP4" s="227"/>
      <c r="CQ4" s="227"/>
      <c r="CR4" s="227"/>
      <c r="CS4" s="228"/>
      <c r="CT4" s="13" t="s">
        <v>11</v>
      </c>
      <c r="CU4" s="14" t="s">
        <v>12</v>
      </c>
      <c r="CV4" s="14" t="s">
        <v>13</v>
      </c>
      <c r="CW4" s="14" t="s">
        <v>14</v>
      </c>
      <c r="CX4" s="247">
        <f>6000000-CL4</f>
        <v>5999832</v>
      </c>
      <c r="CY4" s="247"/>
      <c r="CZ4" s="247"/>
      <c r="DA4" s="247"/>
      <c r="DB4" s="247"/>
      <c r="DC4" s="247"/>
      <c r="DD4" s="247"/>
    </row>
    <row r="5" spans="1:110" ht="30" customHeight="1" x14ac:dyDescent="0.15">
      <c r="B5" s="217">
        <v>45041</v>
      </c>
      <c r="C5" s="218"/>
      <c r="D5" s="218"/>
      <c r="E5" s="218"/>
      <c r="F5" s="219"/>
      <c r="G5" s="283">
        <v>6</v>
      </c>
      <c r="H5" s="284"/>
      <c r="I5" s="284"/>
      <c r="J5" s="284"/>
      <c r="K5" s="285"/>
      <c r="L5" s="241" t="s">
        <v>73</v>
      </c>
      <c r="M5" s="221"/>
      <c r="N5" s="221"/>
      <c r="O5" s="221"/>
      <c r="P5" s="221"/>
      <c r="Q5" s="221"/>
      <c r="R5" s="222"/>
      <c r="S5" s="229"/>
      <c r="T5" s="230"/>
      <c r="U5" s="231"/>
      <c r="V5" s="229">
        <v>45410</v>
      </c>
      <c r="W5" s="230"/>
      <c r="X5" s="231"/>
      <c r="Y5" s="241" t="s">
        <v>94</v>
      </c>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2"/>
      <c r="AY5" s="241" t="s">
        <v>95</v>
      </c>
      <c r="AZ5" s="221"/>
      <c r="BA5" s="221"/>
      <c r="BB5" s="221"/>
      <c r="BC5" s="221"/>
      <c r="BD5" s="221"/>
      <c r="BE5" s="221"/>
      <c r="BF5" s="221"/>
      <c r="BG5" s="221"/>
      <c r="BH5" s="221"/>
      <c r="BI5" s="221"/>
      <c r="BJ5" s="221"/>
      <c r="BK5" s="221"/>
      <c r="BL5" s="221"/>
      <c r="BM5" s="221"/>
      <c r="BN5" s="222"/>
      <c r="BO5" s="275" t="s">
        <v>51</v>
      </c>
      <c r="BP5" s="276"/>
      <c r="BQ5" s="276"/>
      <c r="BR5" s="276"/>
      <c r="BS5" s="276"/>
      <c r="BT5" s="276"/>
      <c r="BU5" s="276"/>
      <c r="BV5" s="276"/>
      <c r="BW5" s="277"/>
      <c r="BX5" s="226">
        <v>94</v>
      </c>
      <c r="BY5" s="227"/>
      <c r="BZ5" s="227"/>
      <c r="CA5" s="228"/>
      <c r="CB5" s="226">
        <v>7</v>
      </c>
      <c r="CC5" s="227"/>
      <c r="CD5" s="228"/>
      <c r="CE5" s="226">
        <f>BX5*CB5</f>
        <v>658</v>
      </c>
      <c r="CF5" s="227"/>
      <c r="CG5" s="227"/>
      <c r="CH5" s="227"/>
      <c r="CI5" s="227"/>
      <c r="CJ5" s="227"/>
      <c r="CK5" s="228"/>
      <c r="CL5" s="226">
        <f>CL4+CE5</f>
        <v>826</v>
      </c>
      <c r="CM5" s="227"/>
      <c r="CN5" s="227"/>
      <c r="CO5" s="227"/>
      <c r="CP5" s="227"/>
      <c r="CQ5" s="227"/>
      <c r="CR5" s="227"/>
      <c r="CS5" s="228"/>
      <c r="CT5" s="13" t="s">
        <v>11</v>
      </c>
      <c r="CU5" s="14" t="s">
        <v>12</v>
      </c>
      <c r="CV5" s="14" t="s">
        <v>13</v>
      </c>
      <c r="CW5" s="14" t="s">
        <v>14</v>
      </c>
      <c r="CX5" s="247">
        <f>6000000-CL5</f>
        <v>5999174</v>
      </c>
      <c r="CY5" s="247"/>
      <c r="CZ5" s="247"/>
      <c r="DA5" s="247"/>
      <c r="DB5" s="247"/>
      <c r="DC5" s="247"/>
      <c r="DD5" s="247"/>
    </row>
    <row r="6" spans="1:110" ht="30" customHeight="1" x14ac:dyDescent="0.15">
      <c r="B6" s="217">
        <v>45048</v>
      </c>
      <c r="C6" s="218"/>
      <c r="D6" s="218"/>
      <c r="E6" s="218"/>
      <c r="F6" s="219"/>
      <c r="G6" s="283">
        <v>9</v>
      </c>
      <c r="H6" s="284"/>
      <c r="I6" s="284"/>
      <c r="J6" s="284"/>
      <c r="K6" s="285"/>
      <c r="L6" s="241" t="s">
        <v>52</v>
      </c>
      <c r="M6" s="221"/>
      <c r="N6" s="221"/>
      <c r="O6" s="221"/>
      <c r="P6" s="221"/>
      <c r="Q6" s="221"/>
      <c r="R6" s="222"/>
      <c r="S6" s="229"/>
      <c r="T6" s="230"/>
      <c r="U6" s="231"/>
      <c r="V6" s="229">
        <v>45473</v>
      </c>
      <c r="W6" s="230"/>
      <c r="X6" s="231"/>
      <c r="Y6" s="241" t="s">
        <v>681</v>
      </c>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c r="AY6" s="241"/>
      <c r="AZ6" s="221"/>
      <c r="BA6" s="221"/>
      <c r="BB6" s="221"/>
      <c r="BC6" s="221"/>
      <c r="BD6" s="221"/>
      <c r="BE6" s="221"/>
      <c r="BF6" s="221"/>
      <c r="BG6" s="221"/>
      <c r="BH6" s="221"/>
      <c r="BI6" s="221"/>
      <c r="BJ6" s="221"/>
      <c r="BK6" s="221"/>
      <c r="BL6" s="221"/>
      <c r="BM6" s="221"/>
      <c r="BN6" s="222"/>
      <c r="BO6" s="241" t="s">
        <v>49</v>
      </c>
      <c r="BP6" s="221"/>
      <c r="BQ6" s="221"/>
      <c r="BR6" s="221"/>
      <c r="BS6" s="221"/>
      <c r="BT6" s="221"/>
      <c r="BU6" s="221"/>
      <c r="BV6" s="221"/>
      <c r="BW6" s="222"/>
      <c r="BX6" s="226">
        <v>2200</v>
      </c>
      <c r="BY6" s="227"/>
      <c r="BZ6" s="227"/>
      <c r="CA6" s="228"/>
      <c r="CB6" s="226">
        <v>1</v>
      </c>
      <c r="CC6" s="227"/>
      <c r="CD6" s="228"/>
      <c r="CE6" s="226">
        <f>BX6*CB6</f>
        <v>2200</v>
      </c>
      <c r="CF6" s="227"/>
      <c r="CG6" s="227"/>
      <c r="CH6" s="227"/>
      <c r="CI6" s="227"/>
      <c r="CJ6" s="227"/>
      <c r="CK6" s="228"/>
      <c r="CL6" s="226">
        <f>CL5+CE6</f>
        <v>3026</v>
      </c>
      <c r="CM6" s="227"/>
      <c r="CN6" s="227"/>
      <c r="CO6" s="227"/>
      <c r="CP6" s="227"/>
      <c r="CQ6" s="227"/>
      <c r="CR6" s="227"/>
      <c r="CS6" s="228"/>
      <c r="CT6" s="13" t="s">
        <v>11</v>
      </c>
      <c r="CU6" s="14" t="s">
        <v>12</v>
      </c>
      <c r="CV6" s="14" t="s">
        <v>13</v>
      </c>
      <c r="CW6" s="14" t="s">
        <v>14</v>
      </c>
      <c r="CX6" s="247">
        <f>6000000-CL6</f>
        <v>5996974</v>
      </c>
      <c r="CY6" s="247"/>
      <c r="CZ6" s="247"/>
      <c r="DA6" s="247"/>
      <c r="DB6" s="247"/>
      <c r="DC6" s="247"/>
      <c r="DD6" s="247"/>
    </row>
    <row r="7" spans="1:110" ht="30" customHeight="1" x14ac:dyDescent="0.15">
      <c r="B7" s="217">
        <v>45048</v>
      </c>
      <c r="C7" s="218"/>
      <c r="D7" s="218"/>
      <c r="E7" s="218"/>
      <c r="F7" s="219"/>
      <c r="G7" s="283">
        <v>9</v>
      </c>
      <c r="H7" s="284"/>
      <c r="I7" s="284"/>
      <c r="J7" s="284"/>
      <c r="K7" s="285"/>
      <c r="L7" s="241" t="s">
        <v>52</v>
      </c>
      <c r="M7" s="221"/>
      <c r="N7" s="221"/>
      <c r="O7" s="221"/>
      <c r="P7" s="221"/>
      <c r="Q7" s="221"/>
      <c r="R7" s="222"/>
      <c r="S7" s="229"/>
      <c r="T7" s="230"/>
      <c r="U7" s="231"/>
      <c r="V7" s="229">
        <v>45473</v>
      </c>
      <c r="W7" s="230"/>
      <c r="X7" s="231"/>
      <c r="Y7" s="241" t="s">
        <v>682</v>
      </c>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c r="AY7" s="241"/>
      <c r="AZ7" s="221"/>
      <c r="BA7" s="221"/>
      <c r="BB7" s="221"/>
      <c r="BC7" s="221"/>
      <c r="BD7" s="221"/>
      <c r="BE7" s="221"/>
      <c r="BF7" s="221"/>
      <c r="BG7" s="221"/>
      <c r="BH7" s="221"/>
      <c r="BI7" s="221"/>
      <c r="BJ7" s="221"/>
      <c r="BK7" s="221"/>
      <c r="BL7" s="221"/>
      <c r="BM7" s="221"/>
      <c r="BN7" s="222"/>
      <c r="BO7" s="241" t="s">
        <v>49</v>
      </c>
      <c r="BP7" s="221"/>
      <c r="BQ7" s="221"/>
      <c r="BR7" s="221"/>
      <c r="BS7" s="221"/>
      <c r="BT7" s="221"/>
      <c r="BU7" s="221"/>
      <c r="BV7" s="221"/>
      <c r="BW7" s="222"/>
      <c r="BX7" s="238">
        <v>2200</v>
      </c>
      <c r="BY7" s="239"/>
      <c r="BZ7" s="239"/>
      <c r="CA7" s="240"/>
      <c r="CB7" s="226">
        <v>1</v>
      </c>
      <c r="CC7" s="227"/>
      <c r="CD7" s="228"/>
      <c r="CE7" s="226">
        <f>BX7*CB7</f>
        <v>2200</v>
      </c>
      <c r="CF7" s="227"/>
      <c r="CG7" s="227"/>
      <c r="CH7" s="227"/>
      <c r="CI7" s="227"/>
      <c r="CJ7" s="227"/>
      <c r="CK7" s="228"/>
      <c r="CL7" s="226">
        <f>CL6+CE7</f>
        <v>5226</v>
      </c>
      <c r="CM7" s="227"/>
      <c r="CN7" s="227"/>
      <c r="CO7" s="227"/>
      <c r="CP7" s="227"/>
      <c r="CQ7" s="227"/>
      <c r="CR7" s="227"/>
      <c r="CS7" s="228"/>
      <c r="CT7" s="13" t="s">
        <v>11</v>
      </c>
      <c r="CU7" s="14" t="s">
        <v>12</v>
      </c>
      <c r="CV7" s="14" t="s">
        <v>13</v>
      </c>
      <c r="CW7" s="14" t="s">
        <v>14</v>
      </c>
      <c r="CX7" s="247">
        <f>6000000-CL7</f>
        <v>5994774</v>
      </c>
      <c r="CY7" s="247"/>
      <c r="CZ7" s="247"/>
      <c r="DA7" s="247"/>
      <c r="DB7" s="247"/>
      <c r="DC7" s="247"/>
      <c r="DD7" s="247"/>
    </row>
    <row r="8" spans="1:110" ht="30" customHeight="1" x14ac:dyDescent="0.15">
      <c r="B8" s="217">
        <v>45058</v>
      </c>
      <c r="C8" s="218"/>
      <c r="D8" s="218"/>
      <c r="E8" s="218"/>
      <c r="F8" s="219"/>
      <c r="G8" s="283">
        <v>12</v>
      </c>
      <c r="H8" s="284"/>
      <c r="I8" s="284"/>
      <c r="J8" s="284"/>
      <c r="K8" s="285"/>
      <c r="L8" s="241" t="s">
        <v>50</v>
      </c>
      <c r="M8" s="221"/>
      <c r="N8" s="221"/>
      <c r="O8" s="221"/>
      <c r="P8" s="221"/>
      <c r="Q8" s="221"/>
      <c r="R8" s="222"/>
      <c r="S8" s="229"/>
      <c r="T8" s="230"/>
      <c r="U8" s="231"/>
      <c r="V8" s="229">
        <v>45473</v>
      </c>
      <c r="W8" s="230"/>
      <c r="X8" s="231"/>
      <c r="Y8" s="241" t="s">
        <v>111</v>
      </c>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2"/>
      <c r="AY8" s="241"/>
      <c r="AZ8" s="221"/>
      <c r="BA8" s="221"/>
      <c r="BB8" s="221"/>
      <c r="BC8" s="221"/>
      <c r="BD8" s="221"/>
      <c r="BE8" s="221"/>
      <c r="BF8" s="221"/>
      <c r="BG8" s="221"/>
      <c r="BH8" s="221"/>
      <c r="BI8" s="221"/>
      <c r="BJ8" s="221"/>
      <c r="BK8" s="221"/>
      <c r="BL8" s="221"/>
      <c r="BM8" s="221"/>
      <c r="BN8" s="222"/>
      <c r="BO8" s="241" t="s">
        <v>34</v>
      </c>
      <c r="BP8" s="221"/>
      <c r="BQ8" s="221"/>
      <c r="BR8" s="221"/>
      <c r="BS8" s="221"/>
      <c r="BT8" s="221"/>
      <c r="BU8" s="221"/>
      <c r="BV8" s="221"/>
      <c r="BW8" s="222"/>
      <c r="BX8" s="226">
        <v>2789</v>
      </c>
      <c r="BY8" s="227"/>
      <c r="BZ8" s="227"/>
      <c r="CA8" s="228"/>
      <c r="CB8" s="226">
        <v>1</v>
      </c>
      <c r="CC8" s="227"/>
      <c r="CD8" s="228"/>
      <c r="CE8" s="226">
        <f>BX8*CB8</f>
        <v>2789</v>
      </c>
      <c r="CF8" s="227"/>
      <c r="CG8" s="227"/>
      <c r="CH8" s="227"/>
      <c r="CI8" s="227"/>
      <c r="CJ8" s="227"/>
      <c r="CK8" s="228"/>
      <c r="CL8" s="226">
        <f>CL7+CE8</f>
        <v>8015</v>
      </c>
      <c r="CM8" s="227"/>
      <c r="CN8" s="227"/>
      <c r="CO8" s="227"/>
      <c r="CP8" s="227"/>
      <c r="CQ8" s="227"/>
      <c r="CR8" s="227"/>
      <c r="CS8" s="228"/>
      <c r="CT8" s="13" t="s">
        <v>11</v>
      </c>
      <c r="CU8" s="14" t="s">
        <v>12</v>
      </c>
      <c r="CV8" s="14" t="s">
        <v>13</v>
      </c>
      <c r="CW8" s="14" t="s">
        <v>14</v>
      </c>
      <c r="CX8" s="247">
        <f>6000000-CL8</f>
        <v>5991985</v>
      </c>
      <c r="CY8" s="247"/>
      <c r="CZ8" s="247"/>
      <c r="DA8" s="247"/>
      <c r="DB8" s="247"/>
      <c r="DC8" s="247"/>
      <c r="DD8" s="247"/>
    </row>
    <row r="9" spans="1:110" ht="30" customHeight="1" x14ac:dyDescent="0.15">
      <c r="B9" s="217">
        <v>45070</v>
      </c>
      <c r="C9" s="218"/>
      <c r="D9" s="218"/>
      <c r="E9" s="218"/>
      <c r="F9" s="219"/>
      <c r="G9" s="283">
        <v>18</v>
      </c>
      <c r="H9" s="284"/>
      <c r="I9" s="284"/>
      <c r="J9" s="284"/>
      <c r="K9" s="285"/>
      <c r="L9" s="241" t="s">
        <v>73</v>
      </c>
      <c r="M9" s="221"/>
      <c r="N9" s="221"/>
      <c r="O9" s="221"/>
      <c r="P9" s="221"/>
      <c r="Q9" s="221"/>
      <c r="R9" s="222"/>
      <c r="S9" s="229"/>
      <c r="T9" s="230"/>
      <c r="U9" s="231"/>
      <c r="V9" s="229">
        <v>45473</v>
      </c>
      <c r="W9" s="230"/>
      <c r="X9" s="231"/>
      <c r="Y9" s="241" t="s">
        <v>342</v>
      </c>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2"/>
      <c r="AY9" s="241"/>
      <c r="AZ9" s="221"/>
      <c r="BA9" s="221"/>
      <c r="BB9" s="221"/>
      <c r="BC9" s="221"/>
      <c r="BD9" s="221"/>
      <c r="BE9" s="221"/>
      <c r="BF9" s="221"/>
      <c r="BG9" s="221"/>
      <c r="BH9" s="221"/>
      <c r="BI9" s="221"/>
      <c r="BJ9" s="221"/>
      <c r="BK9" s="221"/>
      <c r="BL9" s="221"/>
      <c r="BM9" s="221"/>
      <c r="BN9" s="222"/>
      <c r="BO9" s="275" t="s">
        <v>44</v>
      </c>
      <c r="BP9" s="276"/>
      <c r="BQ9" s="276"/>
      <c r="BR9" s="276"/>
      <c r="BS9" s="276"/>
      <c r="BT9" s="276"/>
      <c r="BU9" s="276"/>
      <c r="BV9" s="276"/>
      <c r="BW9" s="277"/>
      <c r="BX9" s="226">
        <v>167</v>
      </c>
      <c r="BY9" s="227"/>
      <c r="BZ9" s="227"/>
      <c r="CA9" s="228"/>
      <c r="CB9" s="226">
        <v>10</v>
      </c>
      <c r="CC9" s="227"/>
      <c r="CD9" s="228"/>
      <c r="CE9" s="226">
        <f>BX9*CB9</f>
        <v>1670</v>
      </c>
      <c r="CF9" s="227"/>
      <c r="CG9" s="227"/>
      <c r="CH9" s="227"/>
      <c r="CI9" s="227"/>
      <c r="CJ9" s="227"/>
      <c r="CK9" s="228"/>
      <c r="CL9" s="226">
        <f>CL8+CE9</f>
        <v>9685</v>
      </c>
      <c r="CM9" s="227"/>
      <c r="CN9" s="227"/>
      <c r="CO9" s="227"/>
      <c r="CP9" s="227"/>
      <c r="CQ9" s="227"/>
      <c r="CR9" s="227"/>
      <c r="CS9" s="228"/>
      <c r="CT9" s="13" t="s">
        <v>11</v>
      </c>
      <c r="CU9" s="14" t="s">
        <v>12</v>
      </c>
      <c r="CV9" s="14" t="s">
        <v>13</v>
      </c>
      <c r="CW9" s="14" t="s">
        <v>14</v>
      </c>
      <c r="CX9" s="247">
        <f>6000000-CL9</f>
        <v>5990315</v>
      </c>
      <c r="CY9" s="247"/>
      <c r="CZ9" s="247"/>
      <c r="DA9" s="247"/>
      <c r="DB9" s="247"/>
      <c r="DC9" s="247"/>
      <c r="DD9" s="247"/>
    </row>
    <row r="10" spans="1:110" s="12" customFormat="1" ht="30" customHeight="1" x14ac:dyDescent="0.15">
      <c r="B10" s="372">
        <v>45070</v>
      </c>
      <c r="C10" s="373"/>
      <c r="D10" s="373"/>
      <c r="E10" s="373"/>
      <c r="F10" s="374"/>
      <c r="G10" s="283">
        <v>19</v>
      </c>
      <c r="H10" s="284"/>
      <c r="I10" s="284"/>
      <c r="J10" s="284"/>
      <c r="K10" s="285"/>
      <c r="L10" s="241" t="s">
        <v>73</v>
      </c>
      <c r="M10" s="221"/>
      <c r="N10" s="221"/>
      <c r="O10" s="221"/>
      <c r="P10" s="221"/>
      <c r="Q10" s="221"/>
      <c r="R10" s="222"/>
      <c r="S10" s="229"/>
      <c r="T10" s="230"/>
      <c r="U10" s="231"/>
      <c r="V10" s="278">
        <v>45473</v>
      </c>
      <c r="W10" s="279"/>
      <c r="X10" s="280"/>
      <c r="Y10" s="241" t="s">
        <v>798</v>
      </c>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2"/>
      <c r="AY10" s="241"/>
      <c r="AZ10" s="221"/>
      <c r="BA10" s="221"/>
      <c r="BB10" s="221"/>
      <c r="BC10" s="221"/>
      <c r="BD10" s="221"/>
      <c r="BE10" s="221"/>
      <c r="BF10" s="221"/>
      <c r="BG10" s="221"/>
      <c r="BH10" s="221"/>
      <c r="BI10" s="221"/>
      <c r="BJ10" s="221"/>
      <c r="BK10" s="221"/>
      <c r="BL10" s="221"/>
      <c r="BM10" s="221"/>
      <c r="BN10" s="222"/>
      <c r="BO10" s="275" t="s">
        <v>44</v>
      </c>
      <c r="BP10" s="276"/>
      <c r="BQ10" s="276"/>
      <c r="BR10" s="276"/>
      <c r="BS10" s="276"/>
      <c r="BT10" s="276"/>
      <c r="BU10" s="276"/>
      <c r="BV10" s="276"/>
      <c r="BW10" s="277"/>
      <c r="BX10" s="235">
        <v>167</v>
      </c>
      <c r="BY10" s="236"/>
      <c r="BZ10" s="236"/>
      <c r="CA10" s="237"/>
      <c r="CB10" s="226">
        <v>1</v>
      </c>
      <c r="CC10" s="227"/>
      <c r="CD10" s="228"/>
      <c r="CE10" s="226">
        <f>BX10*CB10</f>
        <v>167</v>
      </c>
      <c r="CF10" s="227"/>
      <c r="CG10" s="227"/>
      <c r="CH10" s="227"/>
      <c r="CI10" s="227"/>
      <c r="CJ10" s="227"/>
      <c r="CK10" s="228"/>
      <c r="CL10" s="226">
        <f>CL9+CE10</f>
        <v>9852</v>
      </c>
      <c r="CM10" s="227"/>
      <c r="CN10" s="227"/>
      <c r="CO10" s="227"/>
      <c r="CP10" s="227"/>
      <c r="CQ10" s="227"/>
      <c r="CR10" s="227"/>
      <c r="CS10" s="228"/>
      <c r="CT10" s="13" t="s">
        <v>11</v>
      </c>
      <c r="CU10" s="14" t="s">
        <v>12</v>
      </c>
      <c r="CV10" s="14" t="s">
        <v>13</v>
      </c>
      <c r="CW10" s="14" t="s">
        <v>14</v>
      </c>
      <c r="CX10" s="247">
        <f>6000000-CL10</f>
        <v>5990148</v>
      </c>
      <c r="CY10" s="247"/>
      <c r="CZ10" s="247"/>
      <c r="DA10" s="247"/>
      <c r="DB10" s="247"/>
      <c r="DC10" s="247"/>
      <c r="DD10" s="247"/>
    </row>
    <row r="11" spans="1:110" ht="30" customHeight="1" x14ac:dyDescent="0.15">
      <c r="B11" s="217">
        <v>45077</v>
      </c>
      <c r="C11" s="218"/>
      <c r="D11" s="218"/>
      <c r="E11" s="218"/>
      <c r="F11" s="219"/>
      <c r="G11" s="272">
        <v>20</v>
      </c>
      <c r="H11" s="273"/>
      <c r="I11" s="273"/>
      <c r="J11" s="273"/>
      <c r="K11" s="274"/>
      <c r="L11" s="241" t="s">
        <v>73</v>
      </c>
      <c r="M11" s="221"/>
      <c r="N11" s="221"/>
      <c r="O11" s="221"/>
      <c r="P11" s="221"/>
      <c r="Q11" s="221"/>
      <c r="R11" s="222"/>
      <c r="S11" s="229"/>
      <c r="T11" s="230"/>
      <c r="U11" s="231"/>
      <c r="V11" s="229">
        <v>45473</v>
      </c>
      <c r="W11" s="230"/>
      <c r="X11" s="231"/>
      <c r="Y11" s="241" t="s">
        <v>341</v>
      </c>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2"/>
      <c r="AY11" s="241"/>
      <c r="AZ11" s="221"/>
      <c r="BA11" s="221"/>
      <c r="BB11" s="221"/>
      <c r="BC11" s="221"/>
      <c r="BD11" s="221"/>
      <c r="BE11" s="221"/>
      <c r="BF11" s="221"/>
      <c r="BG11" s="221"/>
      <c r="BH11" s="221"/>
      <c r="BI11" s="221"/>
      <c r="BJ11" s="221"/>
      <c r="BK11" s="221"/>
      <c r="BL11" s="221"/>
      <c r="BM11" s="221"/>
      <c r="BN11" s="222"/>
      <c r="BO11" s="275" t="s">
        <v>44</v>
      </c>
      <c r="BP11" s="276"/>
      <c r="BQ11" s="276"/>
      <c r="BR11" s="276"/>
      <c r="BS11" s="276"/>
      <c r="BT11" s="276"/>
      <c r="BU11" s="276"/>
      <c r="BV11" s="276"/>
      <c r="BW11" s="277"/>
      <c r="BX11" s="226">
        <v>167</v>
      </c>
      <c r="BY11" s="227"/>
      <c r="BZ11" s="227"/>
      <c r="CA11" s="228"/>
      <c r="CB11" s="226">
        <v>1</v>
      </c>
      <c r="CC11" s="227"/>
      <c r="CD11" s="228"/>
      <c r="CE11" s="226">
        <f>BX11*CB11</f>
        <v>167</v>
      </c>
      <c r="CF11" s="227"/>
      <c r="CG11" s="227"/>
      <c r="CH11" s="227"/>
      <c r="CI11" s="227"/>
      <c r="CJ11" s="227"/>
      <c r="CK11" s="228"/>
      <c r="CL11" s="226">
        <f>CL10+CE11</f>
        <v>10019</v>
      </c>
      <c r="CM11" s="227"/>
      <c r="CN11" s="227"/>
      <c r="CO11" s="227"/>
      <c r="CP11" s="227"/>
      <c r="CQ11" s="227"/>
      <c r="CR11" s="227"/>
      <c r="CS11" s="228"/>
      <c r="CT11" s="13" t="s">
        <v>11</v>
      </c>
      <c r="CU11" s="14" t="s">
        <v>12</v>
      </c>
      <c r="CV11" s="14" t="s">
        <v>13</v>
      </c>
      <c r="CW11" s="14" t="s">
        <v>14</v>
      </c>
      <c r="CX11" s="247">
        <f>6000000-CL11</f>
        <v>5989981</v>
      </c>
      <c r="CY11" s="247"/>
      <c r="CZ11" s="247"/>
      <c r="DA11" s="247"/>
      <c r="DB11" s="247"/>
      <c r="DC11" s="247"/>
      <c r="DD11" s="247"/>
    </row>
    <row r="12" spans="1:110" ht="30" customHeight="1" x14ac:dyDescent="0.15">
      <c r="B12" s="217">
        <v>45079</v>
      </c>
      <c r="C12" s="218"/>
      <c r="D12" s="218"/>
      <c r="E12" s="218"/>
      <c r="F12" s="219"/>
      <c r="G12" s="272">
        <v>22</v>
      </c>
      <c r="H12" s="273"/>
      <c r="I12" s="273"/>
      <c r="J12" s="273"/>
      <c r="K12" s="274"/>
      <c r="L12" s="241" t="s">
        <v>73</v>
      </c>
      <c r="M12" s="221"/>
      <c r="N12" s="221"/>
      <c r="O12" s="221"/>
      <c r="P12" s="221"/>
      <c r="Q12" s="221"/>
      <c r="R12" s="222"/>
      <c r="S12" s="229"/>
      <c r="T12" s="230"/>
      <c r="U12" s="231"/>
      <c r="V12" s="229">
        <v>45473</v>
      </c>
      <c r="W12" s="230"/>
      <c r="X12" s="231"/>
      <c r="Y12" s="241" t="s">
        <v>340</v>
      </c>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2"/>
      <c r="AY12" s="241"/>
      <c r="AZ12" s="221"/>
      <c r="BA12" s="221"/>
      <c r="BB12" s="221"/>
      <c r="BC12" s="221"/>
      <c r="BD12" s="221"/>
      <c r="BE12" s="221"/>
      <c r="BF12" s="221"/>
      <c r="BG12" s="221"/>
      <c r="BH12" s="221"/>
      <c r="BI12" s="221"/>
      <c r="BJ12" s="221"/>
      <c r="BK12" s="221"/>
      <c r="BL12" s="221"/>
      <c r="BM12" s="221"/>
      <c r="BN12" s="222"/>
      <c r="BO12" s="275" t="s">
        <v>44</v>
      </c>
      <c r="BP12" s="276"/>
      <c r="BQ12" s="276"/>
      <c r="BR12" s="276"/>
      <c r="BS12" s="276"/>
      <c r="BT12" s="276"/>
      <c r="BU12" s="276"/>
      <c r="BV12" s="276"/>
      <c r="BW12" s="277"/>
      <c r="BX12" s="226">
        <v>167</v>
      </c>
      <c r="BY12" s="227"/>
      <c r="BZ12" s="227"/>
      <c r="CA12" s="228"/>
      <c r="CB12" s="226">
        <v>1</v>
      </c>
      <c r="CC12" s="227"/>
      <c r="CD12" s="228"/>
      <c r="CE12" s="226">
        <f>BX12*CB12</f>
        <v>167</v>
      </c>
      <c r="CF12" s="227"/>
      <c r="CG12" s="227"/>
      <c r="CH12" s="227"/>
      <c r="CI12" s="227"/>
      <c r="CJ12" s="227"/>
      <c r="CK12" s="228"/>
      <c r="CL12" s="226">
        <f>CL11+CE12</f>
        <v>10186</v>
      </c>
      <c r="CM12" s="227"/>
      <c r="CN12" s="227"/>
      <c r="CO12" s="227"/>
      <c r="CP12" s="227"/>
      <c r="CQ12" s="227"/>
      <c r="CR12" s="227"/>
      <c r="CS12" s="228"/>
      <c r="CT12" s="13" t="s">
        <v>11</v>
      </c>
      <c r="CU12" s="14" t="s">
        <v>12</v>
      </c>
      <c r="CV12" s="14" t="s">
        <v>13</v>
      </c>
      <c r="CW12" s="14" t="s">
        <v>14</v>
      </c>
      <c r="CX12" s="247">
        <f>6000000-CL12</f>
        <v>5989814</v>
      </c>
      <c r="CY12" s="247"/>
      <c r="CZ12" s="247"/>
      <c r="DA12" s="247"/>
      <c r="DB12" s="247"/>
      <c r="DC12" s="247"/>
      <c r="DD12" s="247"/>
    </row>
    <row r="13" spans="1:110" ht="30" customHeight="1" x14ac:dyDescent="0.15">
      <c r="B13" s="217">
        <v>45092</v>
      </c>
      <c r="C13" s="218"/>
      <c r="D13" s="218"/>
      <c r="E13" s="218"/>
      <c r="F13" s="219"/>
      <c r="G13" s="283">
        <v>23</v>
      </c>
      <c r="H13" s="284"/>
      <c r="I13" s="284"/>
      <c r="J13" s="284"/>
      <c r="K13" s="285"/>
      <c r="L13" s="241" t="s">
        <v>52</v>
      </c>
      <c r="M13" s="221"/>
      <c r="N13" s="221"/>
      <c r="O13" s="221"/>
      <c r="P13" s="221"/>
      <c r="Q13" s="221"/>
      <c r="R13" s="222"/>
      <c r="S13" s="229"/>
      <c r="T13" s="230"/>
      <c r="U13" s="231"/>
      <c r="V13" s="229">
        <v>45504</v>
      </c>
      <c r="W13" s="230"/>
      <c r="X13" s="231"/>
      <c r="Y13" s="241" t="s">
        <v>683</v>
      </c>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2"/>
      <c r="AY13" s="241" t="s">
        <v>684</v>
      </c>
      <c r="AZ13" s="221"/>
      <c r="BA13" s="221"/>
      <c r="BB13" s="221"/>
      <c r="BC13" s="221"/>
      <c r="BD13" s="221"/>
      <c r="BE13" s="221"/>
      <c r="BF13" s="221"/>
      <c r="BG13" s="221"/>
      <c r="BH13" s="221"/>
      <c r="BI13" s="221"/>
      <c r="BJ13" s="221"/>
      <c r="BK13" s="221"/>
      <c r="BL13" s="221"/>
      <c r="BM13" s="221"/>
      <c r="BN13" s="222"/>
      <c r="BO13" s="241" t="s">
        <v>49</v>
      </c>
      <c r="BP13" s="221"/>
      <c r="BQ13" s="221"/>
      <c r="BR13" s="221"/>
      <c r="BS13" s="221"/>
      <c r="BT13" s="221"/>
      <c r="BU13" s="221"/>
      <c r="BV13" s="221"/>
      <c r="BW13" s="222"/>
      <c r="BX13" s="226">
        <v>1650</v>
      </c>
      <c r="BY13" s="227"/>
      <c r="BZ13" s="227"/>
      <c r="CA13" s="228"/>
      <c r="CB13" s="226">
        <v>2</v>
      </c>
      <c r="CC13" s="227"/>
      <c r="CD13" s="228"/>
      <c r="CE13" s="226">
        <f>BX13*CB13</f>
        <v>3300</v>
      </c>
      <c r="CF13" s="227"/>
      <c r="CG13" s="227"/>
      <c r="CH13" s="227"/>
      <c r="CI13" s="227"/>
      <c r="CJ13" s="227"/>
      <c r="CK13" s="228"/>
      <c r="CL13" s="226">
        <f>CL12+CE13</f>
        <v>13486</v>
      </c>
      <c r="CM13" s="227"/>
      <c r="CN13" s="227"/>
      <c r="CO13" s="227"/>
      <c r="CP13" s="227"/>
      <c r="CQ13" s="227"/>
      <c r="CR13" s="227"/>
      <c r="CS13" s="228"/>
      <c r="CT13" s="13" t="s">
        <v>11</v>
      </c>
      <c r="CU13" s="14" t="s">
        <v>12</v>
      </c>
      <c r="CV13" s="14" t="s">
        <v>13</v>
      </c>
      <c r="CW13" s="14" t="s">
        <v>14</v>
      </c>
      <c r="CX13" s="247">
        <f>6000000-CL13</f>
        <v>5986514</v>
      </c>
      <c r="CY13" s="247"/>
      <c r="CZ13" s="247"/>
      <c r="DA13" s="247"/>
      <c r="DB13" s="247"/>
      <c r="DC13" s="247"/>
      <c r="DD13" s="247"/>
    </row>
    <row r="14" spans="1:110" s="143" customFormat="1" ht="30" customHeight="1" x14ac:dyDescent="0.15">
      <c r="B14" s="292">
        <v>45096</v>
      </c>
      <c r="C14" s="293"/>
      <c r="D14" s="293"/>
      <c r="E14" s="293"/>
      <c r="F14" s="294"/>
      <c r="G14" s="295">
        <v>26</v>
      </c>
      <c r="H14" s="296"/>
      <c r="I14" s="296"/>
      <c r="J14" s="296"/>
      <c r="K14" s="297"/>
      <c r="L14" s="289" t="s">
        <v>73</v>
      </c>
      <c r="M14" s="290"/>
      <c r="N14" s="290"/>
      <c r="O14" s="290"/>
      <c r="P14" s="290"/>
      <c r="Q14" s="290"/>
      <c r="R14" s="291"/>
      <c r="S14" s="298"/>
      <c r="T14" s="299"/>
      <c r="U14" s="300"/>
      <c r="V14" s="278">
        <v>45504</v>
      </c>
      <c r="W14" s="279"/>
      <c r="X14" s="280"/>
      <c r="Y14" s="289" t="s">
        <v>799</v>
      </c>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1"/>
      <c r="AY14" s="289" t="s">
        <v>144</v>
      </c>
      <c r="AZ14" s="290"/>
      <c r="BA14" s="290"/>
      <c r="BB14" s="290"/>
      <c r="BC14" s="290"/>
      <c r="BD14" s="290"/>
      <c r="BE14" s="290"/>
      <c r="BF14" s="290"/>
      <c r="BG14" s="290"/>
      <c r="BH14" s="290"/>
      <c r="BI14" s="290"/>
      <c r="BJ14" s="290"/>
      <c r="BK14" s="290"/>
      <c r="BL14" s="290"/>
      <c r="BM14" s="290"/>
      <c r="BN14" s="291"/>
      <c r="BO14" s="366" t="s">
        <v>44</v>
      </c>
      <c r="BP14" s="367"/>
      <c r="BQ14" s="367"/>
      <c r="BR14" s="367"/>
      <c r="BS14" s="367"/>
      <c r="BT14" s="367"/>
      <c r="BU14" s="367"/>
      <c r="BV14" s="367"/>
      <c r="BW14" s="368"/>
      <c r="BX14" s="369">
        <v>167</v>
      </c>
      <c r="BY14" s="370"/>
      <c r="BZ14" s="370"/>
      <c r="CA14" s="371"/>
      <c r="CB14" s="286">
        <v>1</v>
      </c>
      <c r="CC14" s="287"/>
      <c r="CD14" s="288"/>
      <c r="CE14" s="286">
        <f>BX14*CB14</f>
        <v>167</v>
      </c>
      <c r="CF14" s="287"/>
      <c r="CG14" s="287"/>
      <c r="CH14" s="287"/>
      <c r="CI14" s="287"/>
      <c r="CJ14" s="287"/>
      <c r="CK14" s="288"/>
      <c r="CL14" s="286">
        <f>CL13+CE14</f>
        <v>13653</v>
      </c>
      <c r="CM14" s="287"/>
      <c r="CN14" s="287"/>
      <c r="CO14" s="287"/>
      <c r="CP14" s="287"/>
      <c r="CQ14" s="287"/>
      <c r="CR14" s="287"/>
      <c r="CS14" s="288"/>
      <c r="CT14" s="144" t="s">
        <v>11</v>
      </c>
      <c r="CU14" s="145" t="s">
        <v>12</v>
      </c>
      <c r="CV14" s="145" t="s">
        <v>13</v>
      </c>
      <c r="CW14" s="145" t="s">
        <v>14</v>
      </c>
      <c r="CX14" s="365">
        <f>6000000-CL14</f>
        <v>5986347</v>
      </c>
      <c r="CY14" s="365"/>
      <c r="CZ14" s="365"/>
      <c r="DA14" s="365"/>
      <c r="DB14" s="365"/>
      <c r="DC14" s="365"/>
      <c r="DD14" s="365"/>
    </row>
    <row r="15" spans="1:110" ht="30" customHeight="1" x14ac:dyDescent="0.15">
      <c r="B15" s="217">
        <v>45103</v>
      </c>
      <c r="C15" s="218"/>
      <c r="D15" s="218"/>
      <c r="E15" s="218"/>
      <c r="F15" s="219"/>
      <c r="G15" s="272">
        <v>32</v>
      </c>
      <c r="H15" s="273"/>
      <c r="I15" s="273"/>
      <c r="J15" s="273"/>
      <c r="K15" s="274"/>
      <c r="L15" s="241" t="s">
        <v>50</v>
      </c>
      <c r="M15" s="221"/>
      <c r="N15" s="221"/>
      <c r="O15" s="221"/>
      <c r="P15" s="221"/>
      <c r="Q15" s="221"/>
      <c r="R15" s="222"/>
      <c r="S15" s="229"/>
      <c r="T15" s="230"/>
      <c r="U15" s="231"/>
      <c r="V15" s="229">
        <v>45504</v>
      </c>
      <c r="W15" s="230"/>
      <c r="X15" s="231"/>
      <c r="Y15" s="241" t="s">
        <v>159</v>
      </c>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241"/>
      <c r="AZ15" s="221"/>
      <c r="BA15" s="221"/>
      <c r="BB15" s="221"/>
      <c r="BC15" s="221"/>
      <c r="BD15" s="221"/>
      <c r="BE15" s="221"/>
      <c r="BF15" s="221"/>
      <c r="BG15" s="221"/>
      <c r="BH15" s="221"/>
      <c r="BI15" s="221"/>
      <c r="BJ15" s="221"/>
      <c r="BK15" s="221"/>
      <c r="BL15" s="221"/>
      <c r="BM15" s="221"/>
      <c r="BN15" s="222"/>
      <c r="BO15" s="275" t="s">
        <v>34</v>
      </c>
      <c r="BP15" s="276"/>
      <c r="BQ15" s="276"/>
      <c r="BR15" s="276"/>
      <c r="BS15" s="276"/>
      <c r="BT15" s="276"/>
      <c r="BU15" s="276"/>
      <c r="BV15" s="276"/>
      <c r="BW15" s="277"/>
      <c r="BX15" s="226">
        <v>277</v>
      </c>
      <c r="BY15" s="227"/>
      <c r="BZ15" s="227"/>
      <c r="CA15" s="228"/>
      <c r="CB15" s="226">
        <v>2</v>
      </c>
      <c r="CC15" s="227"/>
      <c r="CD15" s="228"/>
      <c r="CE15" s="226">
        <f>BX15*CB15</f>
        <v>554</v>
      </c>
      <c r="CF15" s="227"/>
      <c r="CG15" s="227"/>
      <c r="CH15" s="227"/>
      <c r="CI15" s="227"/>
      <c r="CJ15" s="227"/>
      <c r="CK15" s="228"/>
      <c r="CL15" s="226">
        <f>CL14+CE15</f>
        <v>14207</v>
      </c>
      <c r="CM15" s="227"/>
      <c r="CN15" s="227"/>
      <c r="CO15" s="227"/>
      <c r="CP15" s="227"/>
      <c r="CQ15" s="227"/>
      <c r="CR15" s="227"/>
      <c r="CS15" s="228"/>
      <c r="CT15" s="13" t="s">
        <v>11</v>
      </c>
      <c r="CU15" s="14" t="s">
        <v>12</v>
      </c>
      <c r="CV15" s="14" t="s">
        <v>13</v>
      </c>
      <c r="CW15" s="14" t="s">
        <v>14</v>
      </c>
      <c r="CX15" s="247">
        <f>6000000-CL15</f>
        <v>5985793</v>
      </c>
      <c r="CY15" s="247"/>
      <c r="CZ15" s="247"/>
      <c r="DA15" s="247"/>
      <c r="DB15" s="247"/>
      <c r="DC15" s="247"/>
      <c r="DD15" s="247"/>
    </row>
    <row r="16" spans="1:110" ht="30" customHeight="1" x14ac:dyDescent="0.15">
      <c r="B16" s="217">
        <v>45184</v>
      </c>
      <c r="C16" s="218"/>
      <c r="D16" s="218"/>
      <c r="E16" s="218"/>
      <c r="F16" s="219"/>
      <c r="G16" s="272">
        <v>56</v>
      </c>
      <c r="H16" s="273"/>
      <c r="I16" s="273"/>
      <c r="J16" s="273"/>
      <c r="K16" s="274"/>
      <c r="L16" s="241" t="s">
        <v>73</v>
      </c>
      <c r="M16" s="221"/>
      <c r="N16" s="221"/>
      <c r="O16" s="221"/>
      <c r="P16" s="221"/>
      <c r="Q16" s="221"/>
      <c r="R16" s="222"/>
      <c r="S16" s="229"/>
      <c r="T16" s="230"/>
      <c r="U16" s="231"/>
      <c r="V16" s="229">
        <v>45623</v>
      </c>
      <c r="W16" s="230"/>
      <c r="X16" s="231"/>
      <c r="Y16" s="241" t="s">
        <v>326</v>
      </c>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2"/>
      <c r="AY16" s="241"/>
      <c r="AZ16" s="221"/>
      <c r="BA16" s="221"/>
      <c r="BB16" s="221"/>
      <c r="BC16" s="221"/>
      <c r="BD16" s="221"/>
      <c r="BE16" s="221"/>
      <c r="BF16" s="221"/>
      <c r="BG16" s="221"/>
      <c r="BH16" s="221"/>
      <c r="BI16" s="221"/>
      <c r="BJ16" s="221"/>
      <c r="BK16" s="221"/>
      <c r="BL16" s="221"/>
      <c r="BM16" s="221"/>
      <c r="BN16" s="222"/>
      <c r="BO16" s="411" t="s">
        <v>239</v>
      </c>
      <c r="BP16" s="412"/>
      <c r="BQ16" s="412"/>
      <c r="BR16" s="412"/>
      <c r="BS16" s="221"/>
      <c r="BT16" s="221"/>
      <c r="BU16" s="221"/>
      <c r="BV16" s="221"/>
      <c r="BW16" s="222"/>
      <c r="BX16" s="226">
        <v>5280</v>
      </c>
      <c r="BY16" s="227"/>
      <c r="BZ16" s="227"/>
      <c r="CA16" s="228"/>
      <c r="CB16" s="226">
        <v>1</v>
      </c>
      <c r="CC16" s="227"/>
      <c r="CD16" s="228"/>
      <c r="CE16" s="249">
        <f>BX16*CB16</f>
        <v>5280</v>
      </c>
      <c r="CF16" s="250"/>
      <c r="CG16" s="250"/>
      <c r="CH16" s="250"/>
      <c r="CI16" s="250"/>
      <c r="CJ16" s="250"/>
      <c r="CK16" s="251"/>
      <c r="CL16" s="226">
        <f>CL15+CE16</f>
        <v>19487</v>
      </c>
      <c r="CM16" s="227"/>
      <c r="CN16" s="227"/>
      <c r="CO16" s="227"/>
      <c r="CP16" s="227"/>
      <c r="CQ16" s="227"/>
      <c r="CR16" s="227"/>
      <c r="CS16" s="228"/>
      <c r="CT16" s="13" t="s">
        <v>11</v>
      </c>
      <c r="CU16" s="14" t="s">
        <v>12</v>
      </c>
      <c r="CV16" s="14" t="s">
        <v>13</v>
      </c>
      <c r="CW16" s="14" t="s">
        <v>14</v>
      </c>
      <c r="CX16" s="247">
        <f>6000000-CL16</f>
        <v>5980513</v>
      </c>
      <c r="CY16" s="247"/>
      <c r="CZ16" s="247"/>
      <c r="DA16" s="247"/>
      <c r="DB16" s="247"/>
      <c r="DC16" s="247"/>
      <c r="DD16" s="247"/>
    </row>
    <row r="17" spans="2:108" ht="30" customHeight="1" x14ac:dyDescent="0.15">
      <c r="B17" s="338">
        <v>45188</v>
      </c>
      <c r="C17" s="339"/>
      <c r="D17" s="339"/>
      <c r="E17" s="339"/>
      <c r="F17" s="340"/>
      <c r="G17" s="272">
        <v>57</v>
      </c>
      <c r="H17" s="273"/>
      <c r="I17" s="273"/>
      <c r="J17" s="273"/>
      <c r="K17" s="274"/>
      <c r="L17" s="241" t="s">
        <v>352</v>
      </c>
      <c r="M17" s="221"/>
      <c r="N17" s="221"/>
      <c r="O17" s="221"/>
      <c r="P17" s="221"/>
      <c r="Q17" s="221"/>
      <c r="R17" s="222"/>
      <c r="S17" s="229"/>
      <c r="T17" s="230"/>
      <c r="U17" s="231"/>
      <c r="V17" s="229">
        <v>45623</v>
      </c>
      <c r="W17" s="230"/>
      <c r="X17" s="231"/>
      <c r="Y17" s="241" t="s">
        <v>327</v>
      </c>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2"/>
      <c r="AY17" s="241"/>
      <c r="AZ17" s="221"/>
      <c r="BA17" s="221"/>
      <c r="BB17" s="221"/>
      <c r="BC17" s="221"/>
      <c r="BD17" s="221"/>
      <c r="BE17" s="221"/>
      <c r="BF17" s="221"/>
      <c r="BG17" s="221"/>
      <c r="BH17" s="221"/>
      <c r="BI17" s="221"/>
      <c r="BJ17" s="221"/>
      <c r="BK17" s="221"/>
      <c r="BL17" s="221"/>
      <c r="BM17" s="221"/>
      <c r="BN17" s="222"/>
      <c r="BO17" s="241" t="s">
        <v>51</v>
      </c>
      <c r="BP17" s="221"/>
      <c r="BQ17" s="221"/>
      <c r="BR17" s="221"/>
      <c r="BS17" s="221"/>
      <c r="BT17" s="221"/>
      <c r="BU17" s="221"/>
      <c r="BV17" s="221"/>
      <c r="BW17" s="222"/>
      <c r="BX17" s="249">
        <v>84</v>
      </c>
      <c r="BY17" s="250"/>
      <c r="BZ17" s="250"/>
      <c r="CA17" s="251"/>
      <c r="CB17" s="226">
        <v>1</v>
      </c>
      <c r="CC17" s="227"/>
      <c r="CD17" s="228"/>
      <c r="CE17" s="249">
        <f>BX17*CB17</f>
        <v>84</v>
      </c>
      <c r="CF17" s="250"/>
      <c r="CG17" s="250"/>
      <c r="CH17" s="250"/>
      <c r="CI17" s="250"/>
      <c r="CJ17" s="250"/>
      <c r="CK17" s="251"/>
      <c r="CL17" s="226">
        <f>CL16+CE17</f>
        <v>19571</v>
      </c>
      <c r="CM17" s="227"/>
      <c r="CN17" s="227"/>
      <c r="CO17" s="227"/>
      <c r="CP17" s="227"/>
      <c r="CQ17" s="227"/>
      <c r="CR17" s="227"/>
      <c r="CS17" s="228"/>
      <c r="CT17" s="13" t="s">
        <v>11</v>
      </c>
      <c r="CU17" s="14" t="s">
        <v>12</v>
      </c>
      <c r="CV17" s="14" t="s">
        <v>13</v>
      </c>
      <c r="CW17" s="14" t="s">
        <v>14</v>
      </c>
      <c r="CX17" s="247">
        <f>6000000-CL17</f>
        <v>5980429</v>
      </c>
      <c r="CY17" s="247"/>
      <c r="CZ17" s="247"/>
      <c r="DA17" s="247"/>
      <c r="DB17" s="247"/>
      <c r="DC17" s="247"/>
      <c r="DD17" s="247"/>
    </row>
    <row r="18" spans="2:108" ht="30" customHeight="1" x14ac:dyDescent="0.15">
      <c r="B18" s="217">
        <v>45209</v>
      </c>
      <c r="C18" s="218"/>
      <c r="D18" s="218"/>
      <c r="E18" s="218"/>
      <c r="F18" s="219"/>
      <c r="G18" s="272">
        <v>69</v>
      </c>
      <c r="H18" s="273"/>
      <c r="I18" s="273"/>
      <c r="J18" s="273"/>
      <c r="K18" s="274"/>
      <c r="L18" s="241" t="s">
        <v>50</v>
      </c>
      <c r="M18" s="221"/>
      <c r="N18" s="221"/>
      <c r="O18" s="221"/>
      <c r="P18" s="221"/>
      <c r="Q18" s="221"/>
      <c r="R18" s="222"/>
      <c r="S18" s="229"/>
      <c r="T18" s="230"/>
      <c r="U18" s="231"/>
      <c r="V18" s="229">
        <v>45626</v>
      </c>
      <c r="W18" s="230"/>
      <c r="X18" s="231"/>
      <c r="Y18" s="241" t="s">
        <v>323</v>
      </c>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2"/>
      <c r="AY18" s="341"/>
      <c r="AZ18" s="342"/>
      <c r="BA18" s="342"/>
      <c r="BB18" s="342"/>
      <c r="BC18" s="342"/>
      <c r="BD18" s="342"/>
      <c r="BE18" s="342"/>
      <c r="BF18" s="342"/>
      <c r="BG18" s="342"/>
      <c r="BH18" s="342"/>
      <c r="BI18" s="342"/>
      <c r="BJ18" s="342"/>
      <c r="BK18" s="342"/>
      <c r="BL18" s="342"/>
      <c r="BM18" s="342"/>
      <c r="BN18" s="343"/>
      <c r="BO18" s="232"/>
      <c r="BP18" s="233"/>
      <c r="BQ18" s="233"/>
      <c r="BR18" s="233"/>
      <c r="BS18" s="233"/>
      <c r="BT18" s="233"/>
      <c r="BU18" s="233"/>
      <c r="BV18" s="233"/>
      <c r="BW18" s="234"/>
      <c r="BX18" s="235">
        <v>1414</v>
      </c>
      <c r="BY18" s="236"/>
      <c r="BZ18" s="236"/>
      <c r="CA18" s="237"/>
      <c r="CB18" s="238">
        <v>1</v>
      </c>
      <c r="CC18" s="239"/>
      <c r="CD18" s="240"/>
      <c r="CE18" s="235">
        <f>BX18*CB18</f>
        <v>1414</v>
      </c>
      <c r="CF18" s="236"/>
      <c r="CG18" s="236"/>
      <c r="CH18" s="236"/>
      <c r="CI18" s="236"/>
      <c r="CJ18" s="236"/>
      <c r="CK18" s="237"/>
      <c r="CL18" s="226">
        <f>CL17+CE18</f>
        <v>20985</v>
      </c>
      <c r="CM18" s="227"/>
      <c r="CN18" s="227"/>
      <c r="CO18" s="227"/>
      <c r="CP18" s="227"/>
      <c r="CQ18" s="227"/>
      <c r="CR18" s="227"/>
      <c r="CS18" s="228"/>
      <c r="CT18" s="13" t="s">
        <v>11</v>
      </c>
      <c r="CU18" s="14" t="s">
        <v>12</v>
      </c>
      <c r="CV18" s="14" t="s">
        <v>13</v>
      </c>
      <c r="CW18" s="14" t="s">
        <v>14</v>
      </c>
      <c r="CX18" s="247">
        <f>6000000-CL18</f>
        <v>5979015</v>
      </c>
      <c r="CY18" s="247"/>
      <c r="CZ18" s="247"/>
      <c r="DA18" s="247"/>
      <c r="DB18" s="247"/>
      <c r="DC18" s="247"/>
      <c r="DD18" s="247"/>
    </row>
    <row r="19" spans="2:108" ht="30" customHeight="1" x14ac:dyDescent="0.15">
      <c r="B19" s="217">
        <v>45210</v>
      </c>
      <c r="C19" s="218"/>
      <c r="D19" s="218"/>
      <c r="E19" s="218"/>
      <c r="F19" s="219"/>
      <c r="G19" s="272">
        <v>72</v>
      </c>
      <c r="H19" s="273"/>
      <c r="I19" s="273"/>
      <c r="J19" s="273"/>
      <c r="K19" s="274"/>
      <c r="L19" s="241" t="s">
        <v>50</v>
      </c>
      <c r="M19" s="221"/>
      <c r="N19" s="221"/>
      <c r="O19" s="221"/>
      <c r="P19" s="221"/>
      <c r="Q19" s="221"/>
      <c r="R19" s="222"/>
      <c r="S19" s="229"/>
      <c r="T19" s="230"/>
      <c r="U19" s="231"/>
      <c r="V19" s="229">
        <v>45626</v>
      </c>
      <c r="W19" s="230"/>
      <c r="X19" s="231"/>
      <c r="Y19" s="241" t="s">
        <v>322</v>
      </c>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2"/>
      <c r="AY19" s="241"/>
      <c r="AZ19" s="221"/>
      <c r="BA19" s="221"/>
      <c r="BB19" s="221"/>
      <c r="BC19" s="221"/>
      <c r="BD19" s="221"/>
      <c r="BE19" s="221"/>
      <c r="BF19" s="221"/>
      <c r="BG19" s="221"/>
      <c r="BH19" s="221"/>
      <c r="BI19" s="221"/>
      <c r="BJ19" s="221"/>
      <c r="BK19" s="221"/>
      <c r="BL19" s="221"/>
      <c r="BM19" s="221"/>
      <c r="BN19" s="222"/>
      <c r="BO19" s="275" t="s">
        <v>80</v>
      </c>
      <c r="BP19" s="276"/>
      <c r="BQ19" s="276"/>
      <c r="BR19" s="276"/>
      <c r="BS19" s="276"/>
      <c r="BT19" s="276"/>
      <c r="BU19" s="276"/>
      <c r="BV19" s="276"/>
      <c r="BW19" s="277"/>
      <c r="BX19" s="226">
        <v>168080</v>
      </c>
      <c r="BY19" s="227"/>
      <c r="BZ19" s="227"/>
      <c r="CA19" s="228"/>
      <c r="CB19" s="226">
        <v>1</v>
      </c>
      <c r="CC19" s="227"/>
      <c r="CD19" s="228"/>
      <c r="CE19" s="226">
        <f>BX19*CB19</f>
        <v>168080</v>
      </c>
      <c r="CF19" s="227"/>
      <c r="CG19" s="227"/>
      <c r="CH19" s="227"/>
      <c r="CI19" s="227"/>
      <c r="CJ19" s="227"/>
      <c r="CK19" s="228"/>
      <c r="CL19" s="226">
        <f>CL18+CE19</f>
        <v>189065</v>
      </c>
      <c r="CM19" s="227"/>
      <c r="CN19" s="227"/>
      <c r="CO19" s="227"/>
      <c r="CP19" s="227"/>
      <c r="CQ19" s="227"/>
      <c r="CR19" s="227"/>
      <c r="CS19" s="228"/>
      <c r="CT19" s="13" t="s">
        <v>11</v>
      </c>
      <c r="CU19" s="14" t="s">
        <v>12</v>
      </c>
      <c r="CV19" s="14" t="s">
        <v>13</v>
      </c>
      <c r="CW19" s="14" t="s">
        <v>14</v>
      </c>
      <c r="CX19" s="247">
        <f>6000000-CL19</f>
        <v>5810935</v>
      </c>
      <c r="CY19" s="247"/>
      <c r="CZ19" s="247"/>
      <c r="DA19" s="247"/>
      <c r="DB19" s="247"/>
      <c r="DC19" s="247"/>
      <c r="DD19" s="247"/>
    </row>
    <row r="20" spans="2:108" s="12" customFormat="1" ht="30" customHeight="1" x14ac:dyDescent="0.15">
      <c r="B20" s="372">
        <v>45210</v>
      </c>
      <c r="C20" s="373"/>
      <c r="D20" s="373"/>
      <c r="E20" s="373"/>
      <c r="F20" s="374"/>
      <c r="G20" s="272">
        <v>73</v>
      </c>
      <c r="H20" s="273"/>
      <c r="I20" s="273"/>
      <c r="J20" s="273"/>
      <c r="K20" s="274"/>
      <c r="L20" s="241" t="s">
        <v>73</v>
      </c>
      <c r="M20" s="221"/>
      <c r="N20" s="221"/>
      <c r="O20" s="221"/>
      <c r="P20" s="221"/>
      <c r="Q20" s="221"/>
      <c r="R20" s="222"/>
      <c r="S20" s="229"/>
      <c r="T20" s="230"/>
      <c r="U20" s="231"/>
      <c r="V20" s="229">
        <v>45616</v>
      </c>
      <c r="W20" s="230"/>
      <c r="X20" s="231"/>
      <c r="Y20" s="241" t="s">
        <v>321</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2"/>
      <c r="AY20" s="241"/>
      <c r="AZ20" s="221"/>
      <c r="BA20" s="221"/>
      <c r="BB20" s="221"/>
      <c r="BC20" s="221"/>
      <c r="BD20" s="221"/>
      <c r="BE20" s="221"/>
      <c r="BF20" s="221"/>
      <c r="BG20" s="221"/>
      <c r="BH20" s="221"/>
      <c r="BI20" s="221"/>
      <c r="BJ20" s="221"/>
      <c r="BK20" s="221"/>
      <c r="BL20" s="221"/>
      <c r="BM20" s="221"/>
      <c r="BN20" s="222"/>
      <c r="BO20" s="275" t="s">
        <v>69</v>
      </c>
      <c r="BP20" s="276"/>
      <c r="BQ20" s="276"/>
      <c r="BR20" s="276"/>
      <c r="BS20" s="276"/>
      <c r="BT20" s="276"/>
      <c r="BU20" s="276"/>
      <c r="BV20" s="276"/>
      <c r="BW20" s="277"/>
      <c r="BX20" s="226">
        <v>84</v>
      </c>
      <c r="BY20" s="227"/>
      <c r="BZ20" s="227"/>
      <c r="CA20" s="228"/>
      <c r="CB20" s="226">
        <v>2</v>
      </c>
      <c r="CC20" s="227"/>
      <c r="CD20" s="228"/>
      <c r="CE20" s="226">
        <f>BX20*CB20</f>
        <v>168</v>
      </c>
      <c r="CF20" s="227"/>
      <c r="CG20" s="227"/>
      <c r="CH20" s="227"/>
      <c r="CI20" s="227"/>
      <c r="CJ20" s="227"/>
      <c r="CK20" s="228"/>
      <c r="CL20" s="226">
        <f>CL19+CE20</f>
        <v>189233</v>
      </c>
      <c r="CM20" s="227"/>
      <c r="CN20" s="227"/>
      <c r="CO20" s="227"/>
      <c r="CP20" s="227"/>
      <c r="CQ20" s="227"/>
      <c r="CR20" s="227"/>
      <c r="CS20" s="228"/>
      <c r="CT20" s="13" t="s">
        <v>11</v>
      </c>
      <c r="CU20" s="14" t="s">
        <v>12</v>
      </c>
      <c r="CV20" s="14" t="s">
        <v>13</v>
      </c>
      <c r="CW20" s="14" t="s">
        <v>14</v>
      </c>
      <c r="CX20" s="247">
        <f>6000000-CL20</f>
        <v>5810767</v>
      </c>
      <c r="CY20" s="247"/>
      <c r="CZ20" s="247"/>
      <c r="DA20" s="247"/>
      <c r="DB20" s="247"/>
      <c r="DC20" s="247"/>
      <c r="DD20" s="247"/>
    </row>
    <row r="21" spans="2:108" ht="30" customHeight="1" x14ac:dyDescent="0.15">
      <c r="B21" s="217">
        <v>45218</v>
      </c>
      <c r="C21" s="218"/>
      <c r="D21" s="218"/>
      <c r="E21" s="218"/>
      <c r="F21" s="219"/>
      <c r="G21" s="272">
        <v>85</v>
      </c>
      <c r="H21" s="273"/>
      <c r="I21" s="273"/>
      <c r="J21" s="273"/>
      <c r="K21" s="274"/>
      <c r="L21" s="241" t="s">
        <v>17</v>
      </c>
      <c r="M21" s="221"/>
      <c r="N21" s="221"/>
      <c r="O21" s="221"/>
      <c r="P21" s="221"/>
      <c r="Q21" s="221"/>
      <c r="R21" s="222"/>
      <c r="S21" s="229"/>
      <c r="T21" s="230"/>
      <c r="U21" s="231"/>
      <c r="V21" s="229">
        <v>45588</v>
      </c>
      <c r="W21" s="230"/>
      <c r="X21" s="231"/>
      <c r="Y21" s="241" t="s">
        <v>804</v>
      </c>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2"/>
      <c r="AY21" s="319" t="s">
        <v>805</v>
      </c>
      <c r="AZ21" s="320"/>
      <c r="BA21" s="320"/>
      <c r="BB21" s="320"/>
      <c r="BC21" s="320"/>
      <c r="BD21" s="320"/>
      <c r="BE21" s="320"/>
      <c r="BF21" s="320"/>
      <c r="BG21" s="320"/>
      <c r="BH21" s="320"/>
      <c r="BI21" s="320"/>
      <c r="BJ21" s="320"/>
      <c r="BK21" s="320"/>
      <c r="BL21" s="320"/>
      <c r="BM21" s="320"/>
      <c r="BN21" s="321"/>
      <c r="BO21" s="241" t="s">
        <v>51</v>
      </c>
      <c r="BP21" s="221"/>
      <c r="BQ21" s="221"/>
      <c r="BR21" s="221"/>
      <c r="BS21" s="221"/>
      <c r="BT21" s="221"/>
      <c r="BU21" s="221"/>
      <c r="BV21" s="221"/>
      <c r="BW21" s="222"/>
      <c r="BX21" s="238">
        <v>520</v>
      </c>
      <c r="BY21" s="239"/>
      <c r="BZ21" s="239"/>
      <c r="CA21" s="240"/>
      <c r="CB21" s="226">
        <v>1</v>
      </c>
      <c r="CC21" s="227"/>
      <c r="CD21" s="228"/>
      <c r="CE21" s="226">
        <f>BX21*CB21</f>
        <v>520</v>
      </c>
      <c r="CF21" s="227"/>
      <c r="CG21" s="227"/>
      <c r="CH21" s="227"/>
      <c r="CI21" s="227"/>
      <c r="CJ21" s="227"/>
      <c r="CK21" s="228"/>
      <c r="CL21" s="226">
        <f>CL20+CE21</f>
        <v>189753</v>
      </c>
      <c r="CM21" s="227"/>
      <c r="CN21" s="227"/>
      <c r="CO21" s="227"/>
      <c r="CP21" s="227"/>
      <c r="CQ21" s="227"/>
      <c r="CR21" s="227"/>
      <c r="CS21" s="228"/>
      <c r="CT21" s="13" t="s">
        <v>11</v>
      </c>
      <c r="CU21" s="14" t="s">
        <v>12</v>
      </c>
      <c r="CV21" s="14" t="s">
        <v>13</v>
      </c>
      <c r="CW21" s="14" t="s">
        <v>14</v>
      </c>
      <c r="CX21" s="247">
        <f>6000000-CL21</f>
        <v>5810247</v>
      </c>
      <c r="CY21" s="247"/>
      <c r="CZ21" s="247"/>
      <c r="DA21" s="247"/>
      <c r="DB21" s="247"/>
      <c r="DC21" s="247"/>
      <c r="DD21" s="247"/>
    </row>
    <row r="22" spans="2:108" ht="30" customHeight="1" x14ac:dyDescent="0.15">
      <c r="B22" s="217">
        <v>45229</v>
      </c>
      <c r="C22" s="218"/>
      <c r="D22" s="218"/>
      <c r="E22" s="218"/>
      <c r="F22" s="219"/>
      <c r="G22" s="283">
        <v>86</v>
      </c>
      <c r="H22" s="284"/>
      <c r="I22" s="284"/>
      <c r="J22" s="284"/>
      <c r="K22" s="285"/>
      <c r="L22" s="241" t="s">
        <v>17</v>
      </c>
      <c r="M22" s="221"/>
      <c r="N22" s="221"/>
      <c r="O22" s="221"/>
      <c r="P22" s="221"/>
      <c r="Q22" s="221"/>
      <c r="R22" s="222"/>
      <c r="S22" s="229"/>
      <c r="T22" s="230"/>
      <c r="U22" s="231"/>
      <c r="V22" s="229">
        <v>45616</v>
      </c>
      <c r="W22" s="230"/>
      <c r="X22" s="231"/>
      <c r="Y22" s="241" t="s">
        <v>148</v>
      </c>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2"/>
      <c r="AY22" s="241" t="s">
        <v>313</v>
      </c>
      <c r="AZ22" s="221"/>
      <c r="BA22" s="221"/>
      <c r="BB22" s="221"/>
      <c r="BC22" s="221"/>
      <c r="BD22" s="221"/>
      <c r="BE22" s="221"/>
      <c r="BF22" s="221"/>
      <c r="BG22" s="221"/>
      <c r="BH22" s="221"/>
      <c r="BI22" s="221"/>
      <c r="BJ22" s="221"/>
      <c r="BK22" s="221"/>
      <c r="BL22" s="221"/>
      <c r="BM22" s="221"/>
      <c r="BN22" s="222"/>
      <c r="BO22" s="241"/>
      <c r="BP22" s="221"/>
      <c r="BQ22" s="221"/>
      <c r="BR22" s="221"/>
      <c r="BS22" s="221"/>
      <c r="BT22" s="221"/>
      <c r="BU22" s="221"/>
      <c r="BV22" s="221"/>
      <c r="BW22" s="222"/>
      <c r="BX22" s="226">
        <v>84</v>
      </c>
      <c r="BY22" s="227"/>
      <c r="BZ22" s="227"/>
      <c r="CA22" s="228"/>
      <c r="CB22" s="226">
        <v>1</v>
      </c>
      <c r="CC22" s="227"/>
      <c r="CD22" s="228"/>
      <c r="CE22" s="226">
        <f>BX22*CB22</f>
        <v>84</v>
      </c>
      <c r="CF22" s="227"/>
      <c r="CG22" s="227"/>
      <c r="CH22" s="227"/>
      <c r="CI22" s="227"/>
      <c r="CJ22" s="227"/>
      <c r="CK22" s="228"/>
      <c r="CL22" s="226">
        <f>CL21+CE22</f>
        <v>189837</v>
      </c>
      <c r="CM22" s="227"/>
      <c r="CN22" s="227"/>
      <c r="CO22" s="227"/>
      <c r="CP22" s="227"/>
      <c r="CQ22" s="227"/>
      <c r="CR22" s="227"/>
      <c r="CS22" s="228"/>
      <c r="CT22" s="13" t="s">
        <v>11</v>
      </c>
      <c r="CU22" s="14" t="s">
        <v>12</v>
      </c>
      <c r="CV22" s="14" t="s">
        <v>13</v>
      </c>
      <c r="CW22" s="14" t="s">
        <v>14</v>
      </c>
      <c r="CX22" s="247">
        <f>6000000-CL22</f>
        <v>5810163</v>
      </c>
      <c r="CY22" s="247"/>
      <c r="CZ22" s="247"/>
      <c r="DA22" s="247"/>
      <c r="DB22" s="247"/>
      <c r="DC22" s="247"/>
      <c r="DD22" s="247"/>
    </row>
    <row r="23" spans="2:108" ht="30" customHeight="1" x14ac:dyDescent="0.15">
      <c r="B23" s="217">
        <v>45229</v>
      </c>
      <c r="C23" s="218"/>
      <c r="D23" s="218"/>
      <c r="E23" s="218"/>
      <c r="F23" s="219"/>
      <c r="G23" s="283">
        <v>87</v>
      </c>
      <c r="H23" s="284"/>
      <c r="I23" s="284"/>
      <c r="J23" s="284"/>
      <c r="K23" s="285"/>
      <c r="L23" s="241" t="s">
        <v>52</v>
      </c>
      <c r="M23" s="221"/>
      <c r="N23" s="221"/>
      <c r="O23" s="221"/>
      <c r="P23" s="221"/>
      <c r="Q23" s="221"/>
      <c r="R23" s="222"/>
      <c r="S23" s="229"/>
      <c r="T23" s="230"/>
      <c r="U23" s="231"/>
      <c r="V23" s="229">
        <v>45652</v>
      </c>
      <c r="W23" s="230"/>
      <c r="X23" s="231"/>
      <c r="Y23" s="241" t="s">
        <v>556</v>
      </c>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2"/>
      <c r="AY23" s="241" t="s">
        <v>312</v>
      </c>
      <c r="AZ23" s="221"/>
      <c r="BA23" s="221"/>
      <c r="BB23" s="221"/>
      <c r="BC23" s="221"/>
      <c r="BD23" s="221"/>
      <c r="BE23" s="221"/>
      <c r="BF23" s="221"/>
      <c r="BG23" s="221"/>
      <c r="BH23" s="221"/>
      <c r="BI23" s="221"/>
      <c r="BJ23" s="221"/>
      <c r="BK23" s="221"/>
      <c r="BL23" s="221"/>
      <c r="BM23" s="221"/>
      <c r="BN23" s="222"/>
      <c r="BO23" s="241" t="s">
        <v>49</v>
      </c>
      <c r="BP23" s="221"/>
      <c r="BQ23" s="221"/>
      <c r="BR23" s="221"/>
      <c r="BS23" s="221"/>
      <c r="BT23" s="221"/>
      <c r="BU23" s="221"/>
      <c r="BV23" s="221"/>
      <c r="BW23" s="222"/>
      <c r="BX23" s="226">
        <v>1650</v>
      </c>
      <c r="BY23" s="227"/>
      <c r="BZ23" s="227"/>
      <c r="CA23" s="228"/>
      <c r="CB23" s="226">
        <v>4</v>
      </c>
      <c r="CC23" s="227"/>
      <c r="CD23" s="228"/>
      <c r="CE23" s="226">
        <f>BX23*CB23</f>
        <v>6600</v>
      </c>
      <c r="CF23" s="227"/>
      <c r="CG23" s="227"/>
      <c r="CH23" s="227"/>
      <c r="CI23" s="227"/>
      <c r="CJ23" s="227"/>
      <c r="CK23" s="228"/>
      <c r="CL23" s="226">
        <f>CL22+CE23</f>
        <v>196437</v>
      </c>
      <c r="CM23" s="227"/>
      <c r="CN23" s="227"/>
      <c r="CO23" s="227"/>
      <c r="CP23" s="227"/>
      <c r="CQ23" s="227"/>
      <c r="CR23" s="227"/>
      <c r="CS23" s="228"/>
      <c r="CT23" s="13" t="s">
        <v>11</v>
      </c>
      <c r="CU23" s="14" t="s">
        <v>12</v>
      </c>
      <c r="CV23" s="14" t="s">
        <v>13</v>
      </c>
      <c r="CW23" s="14" t="s">
        <v>14</v>
      </c>
      <c r="CX23" s="247">
        <f>6000000-CL23</f>
        <v>5803563</v>
      </c>
      <c r="CY23" s="247"/>
      <c r="CZ23" s="247"/>
      <c r="DA23" s="247"/>
      <c r="DB23" s="247"/>
      <c r="DC23" s="247"/>
      <c r="DD23" s="247"/>
    </row>
    <row r="24" spans="2:108" ht="30" customHeight="1" x14ac:dyDescent="0.15">
      <c r="B24" s="217">
        <v>45230</v>
      </c>
      <c r="C24" s="218"/>
      <c r="D24" s="218"/>
      <c r="E24" s="218"/>
      <c r="F24" s="219"/>
      <c r="G24" s="272">
        <v>88</v>
      </c>
      <c r="H24" s="273"/>
      <c r="I24" s="273"/>
      <c r="J24" s="273"/>
      <c r="K24" s="274"/>
      <c r="L24" s="241" t="s">
        <v>17</v>
      </c>
      <c r="M24" s="221"/>
      <c r="N24" s="221"/>
      <c r="O24" s="221"/>
      <c r="P24" s="221"/>
      <c r="Q24" s="221"/>
      <c r="R24" s="222"/>
      <c r="S24" s="229"/>
      <c r="T24" s="230"/>
      <c r="U24" s="231"/>
      <c r="V24" s="229">
        <v>45606</v>
      </c>
      <c r="W24" s="230"/>
      <c r="X24" s="231"/>
      <c r="Y24" s="241" t="s">
        <v>804</v>
      </c>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2"/>
      <c r="AY24" s="422" t="s">
        <v>806</v>
      </c>
      <c r="AZ24" s="423"/>
      <c r="BA24" s="423"/>
      <c r="BB24" s="423"/>
      <c r="BC24" s="423"/>
      <c r="BD24" s="423"/>
      <c r="BE24" s="423"/>
      <c r="BF24" s="423"/>
      <c r="BG24" s="423"/>
      <c r="BH24" s="423"/>
      <c r="BI24" s="423"/>
      <c r="BJ24" s="423"/>
      <c r="BK24" s="423"/>
      <c r="BL24" s="423"/>
      <c r="BM24" s="423"/>
      <c r="BN24" s="424"/>
      <c r="BO24" s="241" t="s">
        <v>51</v>
      </c>
      <c r="BP24" s="221"/>
      <c r="BQ24" s="221"/>
      <c r="BR24" s="221"/>
      <c r="BS24" s="221"/>
      <c r="BT24" s="221"/>
      <c r="BU24" s="221"/>
      <c r="BV24" s="221"/>
      <c r="BW24" s="222"/>
      <c r="BX24" s="238">
        <v>370</v>
      </c>
      <c r="BY24" s="239"/>
      <c r="BZ24" s="239"/>
      <c r="CA24" s="240"/>
      <c r="CB24" s="226">
        <v>2</v>
      </c>
      <c r="CC24" s="227"/>
      <c r="CD24" s="228"/>
      <c r="CE24" s="226">
        <f>BX24*CB24</f>
        <v>740</v>
      </c>
      <c r="CF24" s="227"/>
      <c r="CG24" s="227"/>
      <c r="CH24" s="227"/>
      <c r="CI24" s="227"/>
      <c r="CJ24" s="227"/>
      <c r="CK24" s="228"/>
      <c r="CL24" s="226">
        <f>CL23+CE24</f>
        <v>197177</v>
      </c>
      <c r="CM24" s="227"/>
      <c r="CN24" s="227"/>
      <c r="CO24" s="227"/>
      <c r="CP24" s="227"/>
      <c r="CQ24" s="227"/>
      <c r="CR24" s="227"/>
      <c r="CS24" s="228"/>
      <c r="CT24" s="13" t="s">
        <v>11</v>
      </c>
      <c r="CU24" s="14" t="s">
        <v>12</v>
      </c>
      <c r="CV24" s="14" t="s">
        <v>13</v>
      </c>
      <c r="CW24" s="14" t="s">
        <v>14</v>
      </c>
      <c r="CX24" s="247">
        <f>6000000-CL24</f>
        <v>5802823</v>
      </c>
      <c r="CY24" s="247"/>
      <c r="CZ24" s="247"/>
      <c r="DA24" s="247"/>
      <c r="DB24" s="247"/>
      <c r="DC24" s="247"/>
      <c r="DD24" s="247"/>
    </row>
    <row r="25" spans="2:108" s="12" customFormat="1" ht="30" customHeight="1" x14ac:dyDescent="0.15">
      <c r="B25" s="413">
        <v>45257</v>
      </c>
      <c r="C25" s="413"/>
      <c r="D25" s="413"/>
      <c r="E25" s="413"/>
      <c r="F25" s="413"/>
      <c r="G25" s="414">
        <v>98</v>
      </c>
      <c r="H25" s="414"/>
      <c r="I25" s="414"/>
      <c r="J25" s="414"/>
      <c r="K25" s="414"/>
      <c r="L25" s="241" t="s">
        <v>52</v>
      </c>
      <c r="M25" s="221"/>
      <c r="N25" s="221"/>
      <c r="O25" s="221"/>
      <c r="P25" s="221"/>
      <c r="Q25" s="221"/>
      <c r="R25" s="222"/>
      <c r="S25" s="418"/>
      <c r="T25" s="418"/>
      <c r="U25" s="418"/>
      <c r="V25" s="418">
        <v>45322</v>
      </c>
      <c r="W25" s="418"/>
      <c r="X25" s="418"/>
      <c r="Y25" s="241" t="s">
        <v>424</v>
      </c>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2"/>
      <c r="AY25" s="241"/>
      <c r="AZ25" s="221"/>
      <c r="BA25" s="221"/>
      <c r="BB25" s="221"/>
      <c r="BC25" s="221"/>
      <c r="BD25" s="221"/>
      <c r="BE25" s="221"/>
      <c r="BF25" s="221"/>
      <c r="BG25" s="221"/>
      <c r="BH25" s="221"/>
      <c r="BI25" s="221"/>
      <c r="BJ25" s="221"/>
      <c r="BK25" s="221"/>
      <c r="BL25" s="221"/>
      <c r="BM25" s="221"/>
      <c r="BN25" s="222"/>
      <c r="BO25" s="259" t="s">
        <v>565</v>
      </c>
      <c r="BP25" s="259"/>
      <c r="BQ25" s="259"/>
      <c r="BR25" s="259"/>
      <c r="BS25" s="259"/>
      <c r="BT25" s="259"/>
      <c r="BU25" s="259"/>
      <c r="BV25" s="259"/>
      <c r="BW25" s="259"/>
      <c r="BX25" s="252">
        <v>1650</v>
      </c>
      <c r="BY25" s="252"/>
      <c r="BZ25" s="252"/>
      <c r="CA25" s="252"/>
      <c r="CB25" s="252">
        <v>2</v>
      </c>
      <c r="CC25" s="252"/>
      <c r="CD25" s="252"/>
      <c r="CE25" s="235">
        <f>BX25*CB25</f>
        <v>3300</v>
      </c>
      <c r="CF25" s="236"/>
      <c r="CG25" s="236"/>
      <c r="CH25" s="236"/>
      <c r="CI25" s="236"/>
      <c r="CJ25" s="236"/>
      <c r="CK25" s="237"/>
      <c r="CL25" s="226">
        <f>CL24+CE25</f>
        <v>200477</v>
      </c>
      <c r="CM25" s="227"/>
      <c r="CN25" s="227"/>
      <c r="CO25" s="227"/>
      <c r="CP25" s="227"/>
      <c r="CQ25" s="227"/>
      <c r="CR25" s="227"/>
      <c r="CS25" s="228"/>
      <c r="CT25" s="14"/>
      <c r="CU25" s="14"/>
      <c r="CV25" s="14"/>
      <c r="CW25" s="14"/>
      <c r="CX25" s="247">
        <f>6000000-CL25</f>
        <v>5799523</v>
      </c>
      <c r="CY25" s="247"/>
      <c r="CZ25" s="247"/>
      <c r="DA25" s="247"/>
      <c r="DB25" s="247"/>
      <c r="DC25" s="247"/>
      <c r="DD25" s="247"/>
    </row>
    <row r="26" spans="2:108" s="12" customFormat="1" ht="30" customHeight="1" x14ac:dyDescent="0.15">
      <c r="B26" s="269">
        <v>45257</v>
      </c>
      <c r="C26" s="270"/>
      <c r="D26" s="270"/>
      <c r="E26" s="270"/>
      <c r="F26" s="271"/>
      <c r="G26" s="272">
        <v>99</v>
      </c>
      <c r="H26" s="273"/>
      <c r="I26" s="273"/>
      <c r="J26" s="273"/>
      <c r="K26" s="274"/>
      <c r="L26" s="241" t="s">
        <v>17</v>
      </c>
      <c r="M26" s="221"/>
      <c r="N26" s="221"/>
      <c r="O26" s="221"/>
      <c r="P26" s="221"/>
      <c r="Q26" s="221"/>
      <c r="R26" s="222"/>
      <c r="S26" s="123"/>
      <c r="T26" s="123"/>
      <c r="U26" s="123"/>
      <c r="V26" s="229">
        <v>45616</v>
      </c>
      <c r="W26" s="230"/>
      <c r="X26" s="231"/>
      <c r="Y26" s="241" t="s">
        <v>305</v>
      </c>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2"/>
      <c r="AY26" s="241"/>
      <c r="AZ26" s="221"/>
      <c r="BA26" s="221"/>
      <c r="BB26" s="221"/>
      <c r="BC26" s="221"/>
      <c r="BD26" s="221"/>
      <c r="BE26" s="221"/>
      <c r="BF26" s="221"/>
      <c r="BG26" s="221"/>
      <c r="BH26" s="221"/>
      <c r="BI26" s="221"/>
      <c r="BJ26" s="221"/>
      <c r="BK26" s="221"/>
      <c r="BL26" s="221"/>
      <c r="BM26" s="221"/>
      <c r="BN26" s="222"/>
      <c r="BO26" s="275"/>
      <c r="BP26" s="276"/>
      <c r="BQ26" s="276"/>
      <c r="BR26" s="276"/>
      <c r="BS26" s="276"/>
      <c r="BT26" s="276"/>
      <c r="BU26" s="276"/>
      <c r="BV26" s="276"/>
      <c r="BW26" s="277"/>
      <c r="BX26" s="238">
        <v>84</v>
      </c>
      <c r="BY26" s="239"/>
      <c r="BZ26" s="239"/>
      <c r="CA26" s="240"/>
      <c r="CB26" s="226">
        <v>3</v>
      </c>
      <c r="CC26" s="227"/>
      <c r="CD26" s="228"/>
      <c r="CE26" s="226">
        <f>BX26*CB26</f>
        <v>252</v>
      </c>
      <c r="CF26" s="227"/>
      <c r="CG26" s="227"/>
      <c r="CH26" s="227"/>
      <c r="CI26" s="227"/>
      <c r="CJ26" s="227"/>
      <c r="CK26" s="228"/>
      <c r="CL26" s="226">
        <f>CL25+CE26</f>
        <v>200729</v>
      </c>
      <c r="CM26" s="227"/>
      <c r="CN26" s="227"/>
      <c r="CO26" s="227"/>
      <c r="CP26" s="227"/>
      <c r="CQ26" s="227"/>
      <c r="CR26" s="227"/>
      <c r="CS26" s="228"/>
      <c r="CT26" s="31" t="s">
        <v>11</v>
      </c>
      <c r="CU26" s="32" t="s">
        <v>12</v>
      </c>
      <c r="CV26" s="32" t="s">
        <v>13</v>
      </c>
      <c r="CW26" s="32" t="s">
        <v>14</v>
      </c>
      <c r="CX26" s="247">
        <f>6000000-CL26</f>
        <v>5799271</v>
      </c>
      <c r="CY26" s="247"/>
      <c r="CZ26" s="247"/>
      <c r="DA26" s="247"/>
      <c r="DB26" s="247"/>
      <c r="DC26" s="247"/>
      <c r="DD26" s="247"/>
    </row>
    <row r="27" spans="2:108" ht="30" customHeight="1" x14ac:dyDescent="0.15">
      <c r="B27" s="338">
        <v>45257</v>
      </c>
      <c r="C27" s="339"/>
      <c r="D27" s="339"/>
      <c r="E27" s="339"/>
      <c r="F27" s="340"/>
      <c r="G27" s="272">
        <v>100</v>
      </c>
      <c r="H27" s="273"/>
      <c r="I27" s="273"/>
      <c r="J27" s="273"/>
      <c r="K27" s="274"/>
      <c r="L27" s="241" t="s">
        <v>17</v>
      </c>
      <c r="M27" s="221"/>
      <c r="N27" s="221"/>
      <c r="O27" s="221"/>
      <c r="P27" s="221"/>
      <c r="Q27" s="221"/>
      <c r="R27" s="222"/>
      <c r="S27" s="129"/>
      <c r="T27" s="129"/>
      <c r="U27" s="129"/>
      <c r="V27" s="229">
        <v>45646</v>
      </c>
      <c r="W27" s="230"/>
      <c r="X27" s="231"/>
      <c r="Y27" s="232" t="s">
        <v>304</v>
      </c>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4"/>
      <c r="AY27" s="232"/>
      <c r="AZ27" s="233"/>
      <c r="BA27" s="233"/>
      <c r="BB27" s="233"/>
      <c r="BC27" s="233"/>
      <c r="BD27" s="233"/>
      <c r="BE27" s="233"/>
      <c r="BF27" s="233"/>
      <c r="BG27" s="233"/>
      <c r="BH27" s="233"/>
      <c r="BI27" s="233"/>
      <c r="BJ27" s="233"/>
      <c r="BK27" s="233"/>
      <c r="BL27" s="233"/>
      <c r="BM27" s="233"/>
      <c r="BN27" s="234"/>
      <c r="BO27" s="261"/>
      <c r="BP27" s="261"/>
      <c r="BQ27" s="261"/>
      <c r="BR27" s="261"/>
      <c r="BS27" s="261"/>
      <c r="BT27" s="261"/>
      <c r="BU27" s="261"/>
      <c r="BV27" s="261"/>
      <c r="BW27" s="261"/>
      <c r="BX27" s="252">
        <v>84</v>
      </c>
      <c r="BY27" s="252"/>
      <c r="BZ27" s="252"/>
      <c r="CA27" s="252"/>
      <c r="CB27" s="243">
        <v>2</v>
      </c>
      <c r="CC27" s="243"/>
      <c r="CD27" s="243"/>
      <c r="CE27" s="235">
        <f>BX27*CB27</f>
        <v>168</v>
      </c>
      <c r="CF27" s="236"/>
      <c r="CG27" s="236"/>
      <c r="CH27" s="236"/>
      <c r="CI27" s="236"/>
      <c r="CJ27" s="236"/>
      <c r="CK27" s="237"/>
      <c r="CL27" s="226">
        <f>CL26+CE27</f>
        <v>200897</v>
      </c>
      <c r="CM27" s="227"/>
      <c r="CN27" s="227"/>
      <c r="CO27" s="227"/>
      <c r="CP27" s="227"/>
      <c r="CQ27" s="227"/>
      <c r="CR27" s="227"/>
      <c r="CS27" s="228"/>
      <c r="CT27" s="15"/>
      <c r="CU27" s="15"/>
      <c r="CV27" s="15"/>
      <c r="CW27" s="15"/>
      <c r="CX27" s="247">
        <f>6000000-CL27</f>
        <v>5799103</v>
      </c>
      <c r="CY27" s="247"/>
      <c r="CZ27" s="247"/>
      <c r="DA27" s="247"/>
      <c r="DB27" s="247"/>
      <c r="DC27" s="247"/>
      <c r="DD27" s="247"/>
    </row>
    <row r="28" spans="2:108" ht="30" customHeight="1" x14ac:dyDescent="0.15">
      <c r="B28" s="338">
        <v>45258</v>
      </c>
      <c r="C28" s="339"/>
      <c r="D28" s="339"/>
      <c r="E28" s="339"/>
      <c r="F28" s="340"/>
      <c r="G28" s="272">
        <v>102</v>
      </c>
      <c r="H28" s="273"/>
      <c r="I28" s="273"/>
      <c r="J28" s="273"/>
      <c r="K28" s="274"/>
      <c r="L28" s="241" t="s">
        <v>17</v>
      </c>
      <c r="M28" s="221"/>
      <c r="N28" s="221"/>
      <c r="O28" s="221"/>
      <c r="P28" s="221"/>
      <c r="Q28" s="221"/>
      <c r="R28" s="222"/>
      <c r="S28" s="129"/>
      <c r="T28" s="129"/>
      <c r="U28" s="129"/>
      <c r="V28" s="229">
        <v>45626</v>
      </c>
      <c r="W28" s="230"/>
      <c r="X28" s="231"/>
      <c r="Y28" s="232" t="s">
        <v>303</v>
      </c>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241"/>
      <c r="AZ28" s="221"/>
      <c r="BA28" s="221"/>
      <c r="BB28" s="221"/>
      <c r="BC28" s="221"/>
      <c r="BD28" s="221"/>
      <c r="BE28" s="221"/>
      <c r="BF28" s="221"/>
      <c r="BG28" s="221"/>
      <c r="BH28" s="221"/>
      <c r="BI28" s="221"/>
      <c r="BJ28" s="221"/>
      <c r="BK28" s="221"/>
      <c r="BL28" s="221"/>
      <c r="BM28" s="221"/>
      <c r="BN28" s="222"/>
      <c r="BO28" s="261"/>
      <c r="BP28" s="261"/>
      <c r="BQ28" s="261"/>
      <c r="BR28" s="261"/>
      <c r="BS28" s="261"/>
      <c r="BT28" s="261"/>
      <c r="BU28" s="261"/>
      <c r="BV28" s="261"/>
      <c r="BW28" s="261"/>
      <c r="BX28" s="252">
        <v>370</v>
      </c>
      <c r="BY28" s="252"/>
      <c r="BZ28" s="252"/>
      <c r="CA28" s="252"/>
      <c r="CB28" s="252">
        <v>2</v>
      </c>
      <c r="CC28" s="252"/>
      <c r="CD28" s="252"/>
      <c r="CE28" s="226">
        <f>BX28*CB28</f>
        <v>740</v>
      </c>
      <c r="CF28" s="227"/>
      <c r="CG28" s="227"/>
      <c r="CH28" s="227"/>
      <c r="CI28" s="227"/>
      <c r="CJ28" s="227"/>
      <c r="CK28" s="228"/>
      <c r="CL28" s="226">
        <f>CL27+CE28</f>
        <v>201637</v>
      </c>
      <c r="CM28" s="227"/>
      <c r="CN28" s="227"/>
      <c r="CO28" s="227"/>
      <c r="CP28" s="227"/>
      <c r="CQ28" s="227"/>
      <c r="CR28" s="227"/>
      <c r="CS28" s="228"/>
      <c r="CT28" s="15"/>
      <c r="CU28" s="15"/>
      <c r="CV28" s="15"/>
      <c r="CW28" s="15"/>
      <c r="CX28" s="247">
        <f>6000000-CL28</f>
        <v>5798363</v>
      </c>
      <c r="CY28" s="247"/>
      <c r="CZ28" s="247"/>
      <c r="DA28" s="247"/>
      <c r="DB28" s="247"/>
      <c r="DC28" s="247"/>
      <c r="DD28" s="247"/>
    </row>
    <row r="29" spans="2:108" ht="30" customHeight="1" x14ac:dyDescent="0.15">
      <c r="B29" s="338">
        <v>45285</v>
      </c>
      <c r="C29" s="339"/>
      <c r="D29" s="339"/>
      <c r="E29" s="339"/>
      <c r="F29" s="340"/>
      <c r="G29" s="272">
        <v>110</v>
      </c>
      <c r="H29" s="273"/>
      <c r="I29" s="273"/>
      <c r="J29" s="273"/>
      <c r="K29" s="274"/>
      <c r="L29" s="241" t="s">
        <v>17</v>
      </c>
      <c r="M29" s="221"/>
      <c r="N29" s="221"/>
      <c r="O29" s="221"/>
      <c r="P29" s="221"/>
      <c r="Q29" s="221"/>
      <c r="R29" s="222"/>
      <c r="S29" s="129"/>
      <c r="T29" s="129"/>
      <c r="U29" s="129"/>
      <c r="V29" s="278">
        <v>45652</v>
      </c>
      <c r="W29" s="279"/>
      <c r="X29" s="280"/>
      <c r="Y29" s="232" t="s">
        <v>93</v>
      </c>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c r="AY29" s="332" t="s">
        <v>385</v>
      </c>
      <c r="AZ29" s="333"/>
      <c r="BA29" s="333"/>
      <c r="BB29" s="333"/>
      <c r="BC29" s="333"/>
      <c r="BD29" s="333"/>
      <c r="BE29" s="333"/>
      <c r="BF29" s="333"/>
      <c r="BG29" s="333"/>
      <c r="BH29" s="333"/>
      <c r="BI29" s="333"/>
      <c r="BJ29" s="333"/>
      <c r="BK29" s="333"/>
      <c r="BL29" s="333"/>
      <c r="BM29" s="333"/>
      <c r="BN29" s="334"/>
      <c r="BO29" s="241" t="s">
        <v>51</v>
      </c>
      <c r="BP29" s="221"/>
      <c r="BQ29" s="221"/>
      <c r="BR29" s="221"/>
      <c r="BS29" s="221"/>
      <c r="BT29" s="221"/>
      <c r="BU29" s="221"/>
      <c r="BV29" s="221"/>
      <c r="BW29" s="222"/>
      <c r="BX29" s="252">
        <v>84</v>
      </c>
      <c r="BY29" s="252"/>
      <c r="BZ29" s="252"/>
      <c r="CA29" s="252"/>
      <c r="CB29" s="252">
        <v>4</v>
      </c>
      <c r="CC29" s="252"/>
      <c r="CD29" s="252"/>
      <c r="CE29" s="226">
        <f>BX29*CB29</f>
        <v>336</v>
      </c>
      <c r="CF29" s="227"/>
      <c r="CG29" s="227"/>
      <c r="CH29" s="227"/>
      <c r="CI29" s="227"/>
      <c r="CJ29" s="227"/>
      <c r="CK29" s="228"/>
      <c r="CL29" s="226">
        <f>CL28+CE29</f>
        <v>201973</v>
      </c>
      <c r="CM29" s="227"/>
      <c r="CN29" s="227"/>
      <c r="CO29" s="227"/>
      <c r="CP29" s="227"/>
      <c r="CQ29" s="227"/>
      <c r="CR29" s="227"/>
      <c r="CS29" s="228"/>
      <c r="CT29" s="15"/>
      <c r="CU29" s="15"/>
      <c r="CV29" s="15"/>
      <c r="CW29" s="15"/>
      <c r="CX29" s="247">
        <f>6000000-CL29</f>
        <v>5798027</v>
      </c>
      <c r="CY29" s="247"/>
      <c r="CZ29" s="247"/>
      <c r="DA29" s="247"/>
      <c r="DB29" s="247"/>
      <c r="DC29" s="247"/>
      <c r="DD29" s="247"/>
    </row>
    <row r="30" spans="2:108" s="12" customFormat="1" ht="30" customHeight="1" x14ac:dyDescent="0.15">
      <c r="B30" s="269">
        <v>45285</v>
      </c>
      <c r="C30" s="270"/>
      <c r="D30" s="270"/>
      <c r="E30" s="270"/>
      <c r="F30" s="271"/>
      <c r="G30" s="272">
        <v>110</v>
      </c>
      <c r="H30" s="273"/>
      <c r="I30" s="273"/>
      <c r="J30" s="273"/>
      <c r="K30" s="274"/>
      <c r="L30" s="241" t="s">
        <v>17</v>
      </c>
      <c r="M30" s="221"/>
      <c r="N30" s="221"/>
      <c r="O30" s="221"/>
      <c r="P30" s="221"/>
      <c r="Q30" s="221"/>
      <c r="R30" s="222"/>
      <c r="S30" s="129"/>
      <c r="T30" s="129"/>
      <c r="U30" s="129"/>
      <c r="V30" s="278" t="s">
        <v>719</v>
      </c>
      <c r="W30" s="279"/>
      <c r="X30" s="280"/>
      <c r="Y30" s="232" t="s">
        <v>386</v>
      </c>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4"/>
      <c r="AY30" s="332" t="s">
        <v>387</v>
      </c>
      <c r="AZ30" s="333"/>
      <c r="BA30" s="333"/>
      <c r="BB30" s="333"/>
      <c r="BC30" s="333"/>
      <c r="BD30" s="333"/>
      <c r="BE30" s="333"/>
      <c r="BF30" s="333"/>
      <c r="BG30" s="333"/>
      <c r="BH30" s="333"/>
      <c r="BI30" s="333"/>
      <c r="BJ30" s="333"/>
      <c r="BK30" s="333"/>
      <c r="BL30" s="333"/>
      <c r="BM30" s="333"/>
      <c r="BN30" s="334"/>
      <c r="BO30" s="241" t="s">
        <v>51</v>
      </c>
      <c r="BP30" s="221"/>
      <c r="BQ30" s="221"/>
      <c r="BR30" s="221"/>
      <c r="BS30" s="221"/>
      <c r="BT30" s="221"/>
      <c r="BU30" s="221"/>
      <c r="BV30" s="221"/>
      <c r="BW30" s="222"/>
      <c r="BX30" s="252">
        <v>520</v>
      </c>
      <c r="BY30" s="252"/>
      <c r="BZ30" s="252"/>
      <c r="CA30" s="252"/>
      <c r="CB30" s="252">
        <v>1</v>
      </c>
      <c r="CC30" s="252"/>
      <c r="CD30" s="252"/>
      <c r="CE30" s="226">
        <f>BX30*CB30</f>
        <v>520</v>
      </c>
      <c r="CF30" s="227"/>
      <c r="CG30" s="227"/>
      <c r="CH30" s="227"/>
      <c r="CI30" s="227"/>
      <c r="CJ30" s="227"/>
      <c r="CK30" s="228"/>
      <c r="CL30" s="226">
        <f>CL29+CE30</f>
        <v>202493</v>
      </c>
      <c r="CM30" s="227"/>
      <c r="CN30" s="227"/>
      <c r="CO30" s="227"/>
      <c r="CP30" s="227"/>
      <c r="CQ30" s="227"/>
      <c r="CR30" s="227"/>
      <c r="CS30" s="228"/>
      <c r="CT30" s="15"/>
      <c r="CU30" s="15"/>
      <c r="CV30" s="15"/>
      <c r="CW30" s="15"/>
      <c r="CX30" s="247">
        <f>6000000-CL30</f>
        <v>5797507</v>
      </c>
      <c r="CY30" s="247"/>
      <c r="CZ30" s="247"/>
      <c r="DA30" s="247"/>
      <c r="DB30" s="247"/>
      <c r="DC30" s="247"/>
      <c r="DD30" s="247"/>
    </row>
    <row r="31" spans="2:108" ht="30" customHeight="1" x14ac:dyDescent="0.15">
      <c r="B31" s="338">
        <v>45300</v>
      </c>
      <c r="C31" s="339"/>
      <c r="D31" s="339"/>
      <c r="E31" s="339"/>
      <c r="F31" s="340"/>
      <c r="G31" s="272">
        <v>111</v>
      </c>
      <c r="H31" s="273"/>
      <c r="I31" s="273"/>
      <c r="J31" s="273"/>
      <c r="K31" s="274"/>
      <c r="L31" s="241" t="s">
        <v>17</v>
      </c>
      <c r="M31" s="221"/>
      <c r="N31" s="221"/>
      <c r="O31" s="221"/>
      <c r="P31" s="221"/>
      <c r="Q31" s="221"/>
      <c r="R31" s="222"/>
      <c r="S31" s="129"/>
      <c r="T31" s="129"/>
      <c r="U31" s="129"/>
      <c r="V31" s="229">
        <v>45313</v>
      </c>
      <c r="W31" s="230"/>
      <c r="X31" s="231"/>
      <c r="Y31" s="232" t="s">
        <v>93</v>
      </c>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c r="AY31" s="332" t="s">
        <v>368</v>
      </c>
      <c r="AZ31" s="333"/>
      <c r="BA31" s="333"/>
      <c r="BB31" s="333"/>
      <c r="BC31" s="333"/>
      <c r="BD31" s="333"/>
      <c r="BE31" s="333"/>
      <c r="BF31" s="333"/>
      <c r="BG31" s="333"/>
      <c r="BH31" s="333"/>
      <c r="BI31" s="333"/>
      <c r="BJ31" s="333"/>
      <c r="BK31" s="333"/>
      <c r="BL31" s="333"/>
      <c r="BM31" s="333"/>
      <c r="BN31" s="334"/>
      <c r="BO31" s="241" t="s">
        <v>51</v>
      </c>
      <c r="BP31" s="221"/>
      <c r="BQ31" s="221"/>
      <c r="BR31" s="221"/>
      <c r="BS31" s="221"/>
      <c r="BT31" s="221"/>
      <c r="BU31" s="221"/>
      <c r="BV31" s="221"/>
      <c r="BW31" s="222"/>
      <c r="BX31" s="252">
        <v>84</v>
      </c>
      <c r="BY31" s="252"/>
      <c r="BZ31" s="252"/>
      <c r="CA31" s="252"/>
      <c r="CB31" s="252">
        <v>2</v>
      </c>
      <c r="CC31" s="252"/>
      <c r="CD31" s="252"/>
      <c r="CE31" s="226">
        <f>BX31*CB31</f>
        <v>168</v>
      </c>
      <c r="CF31" s="227"/>
      <c r="CG31" s="227"/>
      <c r="CH31" s="227"/>
      <c r="CI31" s="227"/>
      <c r="CJ31" s="227"/>
      <c r="CK31" s="228"/>
      <c r="CL31" s="226">
        <f>CL30+CE31</f>
        <v>202661</v>
      </c>
      <c r="CM31" s="227"/>
      <c r="CN31" s="227"/>
      <c r="CO31" s="227"/>
      <c r="CP31" s="227"/>
      <c r="CQ31" s="227"/>
      <c r="CR31" s="227"/>
      <c r="CS31" s="228"/>
      <c r="CT31" s="15"/>
      <c r="CU31" s="15"/>
      <c r="CV31" s="15"/>
      <c r="CW31" s="15"/>
      <c r="CX31" s="247">
        <f>6000000-CL31</f>
        <v>5797339</v>
      </c>
      <c r="CY31" s="247"/>
      <c r="CZ31" s="247"/>
      <c r="DA31" s="247"/>
      <c r="DB31" s="247"/>
      <c r="DC31" s="247"/>
      <c r="DD31" s="247"/>
    </row>
    <row r="32" spans="2:108" s="12" customFormat="1" ht="30" customHeight="1" x14ac:dyDescent="0.15">
      <c r="B32" s="269">
        <v>45303</v>
      </c>
      <c r="C32" s="270"/>
      <c r="D32" s="270"/>
      <c r="E32" s="270"/>
      <c r="F32" s="271"/>
      <c r="G32" s="272">
        <v>112</v>
      </c>
      <c r="H32" s="273"/>
      <c r="I32" s="273"/>
      <c r="J32" s="273"/>
      <c r="K32" s="274"/>
      <c r="L32" s="241" t="s">
        <v>32</v>
      </c>
      <c r="M32" s="221"/>
      <c r="N32" s="221"/>
      <c r="O32" s="221"/>
      <c r="P32" s="221"/>
      <c r="Q32" s="221"/>
      <c r="R32" s="222"/>
      <c r="S32" s="129"/>
      <c r="T32" s="129"/>
      <c r="U32" s="129"/>
      <c r="V32" s="229">
        <v>45373</v>
      </c>
      <c r="W32" s="230"/>
      <c r="X32" s="231"/>
      <c r="Y32" s="232" t="s">
        <v>737</v>
      </c>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c r="AY32" s="332"/>
      <c r="AZ32" s="333"/>
      <c r="BA32" s="333"/>
      <c r="BB32" s="333"/>
      <c r="BC32" s="333"/>
      <c r="BD32" s="333"/>
      <c r="BE32" s="333"/>
      <c r="BF32" s="333"/>
      <c r="BG32" s="333"/>
      <c r="BH32" s="333"/>
      <c r="BI32" s="333"/>
      <c r="BJ32" s="333"/>
      <c r="BK32" s="333"/>
      <c r="BL32" s="333"/>
      <c r="BM32" s="333"/>
      <c r="BN32" s="334"/>
      <c r="BO32" s="241" t="s">
        <v>461</v>
      </c>
      <c r="BP32" s="221"/>
      <c r="BQ32" s="221"/>
      <c r="BR32" s="221"/>
      <c r="BS32" s="221"/>
      <c r="BT32" s="221"/>
      <c r="BU32" s="221"/>
      <c r="BV32" s="221"/>
      <c r="BW32" s="222"/>
      <c r="BX32" s="243">
        <v>30250</v>
      </c>
      <c r="BY32" s="243"/>
      <c r="BZ32" s="243"/>
      <c r="CA32" s="243"/>
      <c r="CB32" s="243">
        <v>1</v>
      </c>
      <c r="CC32" s="243"/>
      <c r="CD32" s="243"/>
      <c r="CE32" s="235">
        <f>BX32*CB32</f>
        <v>30250</v>
      </c>
      <c r="CF32" s="236"/>
      <c r="CG32" s="236"/>
      <c r="CH32" s="236"/>
      <c r="CI32" s="236"/>
      <c r="CJ32" s="236"/>
      <c r="CK32" s="237"/>
      <c r="CL32" s="226">
        <f>CL31+CE32</f>
        <v>232911</v>
      </c>
      <c r="CM32" s="227"/>
      <c r="CN32" s="227"/>
      <c r="CO32" s="227"/>
      <c r="CP32" s="227"/>
      <c r="CQ32" s="227"/>
      <c r="CR32" s="227"/>
      <c r="CS32" s="228"/>
      <c r="CT32" s="15"/>
      <c r="CU32" s="15"/>
      <c r="CV32" s="15"/>
      <c r="CW32" s="15"/>
      <c r="CX32" s="247">
        <f>6000000-CL32</f>
        <v>5767089</v>
      </c>
      <c r="CY32" s="247"/>
      <c r="CZ32" s="247"/>
      <c r="DA32" s="247"/>
      <c r="DB32" s="247"/>
      <c r="DC32" s="247"/>
      <c r="DD32" s="247"/>
    </row>
    <row r="33" spans="2:108" s="12" customFormat="1" ht="30" customHeight="1" x14ac:dyDescent="0.15">
      <c r="B33" s="344">
        <v>45303</v>
      </c>
      <c r="C33" s="345"/>
      <c r="D33" s="345"/>
      <c r="E33" s="345"/>
      <c r="F33" s="346"/>
      <c r="G33" s="316">
        <v>112</v>
      </c>
      <c r="H33" s="317"/>
      <c r="I33" s="317"/>
      <c r="J33" s="317"/>
      <c r="K33" s="318"/>
      <c r="L33" s="319" t="s">
        <v>32</v>
      </c>
      <c r="M33" s="320"/>
      <c r="N33" s="320"/>
      <c r="O33" s="320"/>
      <c r="P33" s="320"/>
      <c r="Q33" s="320"/>
      <c r="R33" s="321"/>
      <c r="S33" s="162"/>
      <c r="T33" s="162"/>
      <c r="U33" s="162"/>
      <c r="V33" s="278">
        <v>45373</v>
      </c>
      <c r="W33" s="279"/>
      <c r="X33" s="280"/>
      <c r="Y33" s="319" t="s">
        <v>738</v>
      </c>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1"/>
      <c r="AY33" s="335"/>
      <c r="AZ33" s="336"/>
      <c r="BA33" s="336"/>
      <c r="BB33" s="336"/>
      <c r="BC33" s="336"/>
      <c r="BD33" s="336"/>
      <c r="BE33" s="336"/>
      <c r="BF33" s="336"/>
      <c r="BG33" s="336"/>
      <c r="BH33" s="336"/>
      <c r="BI33" s="336"/>
      <c r="BJ33" s="336"/>
      <c r="BK33" s="336"/>
      <c r="BL33" s="336"/>
      <c r="BM33" s="336"/>
      <c r="BN33" s="337"/>
      <c r="BO33" s="319" t="s">
        <v>461</v>
      </c>
      <c r="BP33" s="320"/>
      <c r="BQ33" s="320"/>
      <c r="BR33" s="320"/>
      <c r="BS33" s="320"/>
      <c r="BT33" s="320"/>
      <c r="BU33" s="320"/>
      <c r="BV33" s="320"/>
      <c r="BW33" s="321"/>
      <c r="BX33" s="243">
        <v>17600</v>
      </c>
      <c r="BY33" s="243"/>
      <c r="BZ33" s="243"/>
      <c r="CA33" s="243"/>
      <c r="CB33" s="243">
        <v>1</v>
      </c>
      <c r="CC33" s="243"/>
      <c r="CD33" s="243"/>
      <c r="CE33" s="235">
        <f>BX33*CB33</f>
        <v>17600</v>
      </c>
      <c r="CF33" s="236"/>
      <c r="CG33" s="236"/>
      <c r="CH33" s="236"/>
      <c r="CI33" s="236"/>
      <c r="CJ33" s="236"/>
      <c r="CK33" s="237"/>
      <c r="CL33" s="226">
        <f>CL32+CE33</f>
        <v>250511</v>
      </c>
      <c r="CM33" s="227"/>
      <c r="CN33" s="227"/>
      <c r="CO33" s="227"/>
      <c r="CP33" s="227"/>
      <c r="CQ33" s="227"/>
      <c r="CR33" s="227"/>
      <c r="CS33" s="228"/>
      <c r="CT33" s="15"/>
      <c r="CU33" s="15"/>
      <c r="CV33" s="15"/>
      <c r="CW33" s="15"/>
      <c r="CX33" s="247">
        <f>6000000-CL33</f>
        <v>5749489</v>
      </c>
      <c r="CY33" s="247"/>
      <c r="CZ33" s="247"/>
      <c r="DA33" s="247"/>
      <c r="DB33" s="247"/>
      <c r="DC33" s="247"/>
      <c r="DD33" s="247"/>
    </row>
    <row r="34" spans="2:108" s="12" customFormat="1" ht="30" customHeight="1" x14ac:dyDescent="0.15">
      <c r="B34" s="344">
        <v>45303</v>
      </c>
      <c r="C34" s="345"/>
      <c r="D34" s="345"/>
      <c r="E34" s="345"/>
      <c r="F34" s="346"/>
      <c r="G34" s="316">
        <v>112</v>
      </c>
      <c r="H34" s="317"/>
      <c r="I34" s="317"/>
      <c r="J34" s="317"/>
      <c r="K34" s="318"/>
      <c r="L34" s="319" t="s">
        <v>32</v>
      </c>
      <c r="M34" s="320"/>
      <c r="N34" s="320"/>
      <c r="O34" s="320"/>
      <c r="P34" s="320"/>
      <c r="Q34" s="320"/>
      <c r="R34" s="321"/>
      <c r="S34" s="162"/>
      <c r="T34" s="162"/>
      <c r="U34" s="162"/>
      <c r="V34" s="278">
        <v>45373</v>
      </c>
      <c r="W34" s="279"/>
      <c r="X34" s="280"/>
      <c r="Y34" s="319" t="s">
        <v>739</v>
      </c>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1"/>
      <c r="AY34" s="335"/>
      <c r="AZ34" s="336"/>
      <c r="BA34" s="336"/>
      <c r="BB34" s="336"/>
      <c r="BC34" s="336"/>
      <c r="BD34" s="336"/>
      <c r="BE34" s="336"/>
      <c r="BF34" s="336"/>
      <c r="BG34" s="336"/>
      <c r="BH34" s="336"/>
      <c r="BI34" s="336"/>
      <c r="BJ34" s="336"/>
      <c r="BK34" s="336"/>
      <c r="BL34" s="336"/>
      <c r="BM34" s="336"/>
      <c r="BN34" s="337"/>
      <c r="BO34" s="319" t="s">
        <v>461</v>
      </c>
      <c r="BP34" s="320"/>
      <c r="BQ34" s="320"/>
      <c r="BR34" s="320"/>
      <c r="BS34" s="320"/>
      <c r="BT34" s="320"/>
      <c r="BU34" s="320"/>
      <c r="BV34" s="320"/>
      <c r="BW34" s="321"/>
      <c r="BX34" s="243">
        <v>11000</v>
      </c>
      <c r="BY34" s="243"/>
      <c r="BZ34" s="243"/>
      <c r="CA34" s="243"/>
      <c r="CB34" s="243">
        <v>1</v>
      </c>
      <c r="CC34" s="243"/>
      <c r="CD34" s="243"/>
      <c r="CE34" s="235">
        <f>BX34*CB34</f>
        <v>11000</v>
      </c>
      <c r="CF34" s="236"/>
      <c r="CG34" s="236"/>
      <c r="CH34" s="236"/>
      <c r="CI34" s="236"/>
      <c r="CJ34" s="236"/>
      <c r="CK34" s="237"/>
      <c r="CL34" s="226">
        <f>CL33+CE34</f>
        <v>261511</v>
      </c>
      <c r="CM34" s="227"/>
      <c r="CN34" s="227"/>
      <c r="CO34" s="227"/>
      <c r="CP34" s="227"/>
      <c r="CQ34" s="227"/>
      <c r="CR34" s="227"/>
      <c r="CS34" s="228"/>
      <c r="CT34" s="15"/>
      <c r="CU34" s="15"/>
      <c r="CV34" s="15"/>
      <c r="CW34" s="15"/>
      <c r="CX34" s="247">
        <f>6000000-CL34</f>
        <v>5738489</v>
      </c>
      <c r="CY34" s="247"/>
      <c r="CZ34" s="247"/>
      <c r="DA34" s="247"/>
      <c r="DB34" s="247"/>
      <c r="DC34" s="247"/>
      <c r="DD34" s="247"/>
    </row>
    <row r="35" spans="2:108" s="12" customFormat="1" ht="30" customHeight="1" x14ac:dyDescent="0.15">
      <c r="B35" s="269">
        <v>45309</v>
      </c>
      <c r="C35" s="270"/>
      <c r="D35" s="270"/>
      <c r="E35" s="270"/>
      <c r="F35" s="271"/>
      <c r="G35" s="272">
        <v>116</v>
      </c>
      <c r="H35" s="273"/>
      <c r="I35" s="273"/>
      <c r="J35" s="273"/>
      <c r="K35" s="274"/>
      <c r="L35" s="241" t="s">
        <v>50</v>
      </c>
      <c r="M35" s="221"/>
      <c r="N35" s="221"/>
      <c r="O35" s="221"/>
      <c r="P35" s="221"/>
      <c r="Q35" s="221"/>
      <c r="R35" s="222"/>
      <c r="S35" s="229"/>
      <c r="T35" s="230"/>
      <c r="U35" s="231"/>
      <c r="V35" s="278">
        <v>45351</v>
      </c>
      <c r="W35" s="279"/>
      <c r="X35" s="280"/>
      <c r="Y35" s="422" t="s">
        <v>713</v>
      </c>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4"/>
      <c r="AY35" s="241"/>
      <c r="AZ35" s="221"/>
      <c r="BA35" s="221"/>
      <c r="BB35" s="221"/>
      <c r="BC35" s="221"/>
      <c r="BD35" s="221"/>
      <c r="BE35" s="221"/>
      <c r="BF35" s="221"/>
      <c r="BG35" s="221"/>
      <c r="BH35" s="221"/>
      <c r="BI35" s="221"/>
      <c r="BJ35" s="221"/>
      <c r="BK35" s="221"/>
      <c r="BL35" s="221"/>
      <c r="BM35" s="221"/>
      <c r="BN35" s="222"/>
      <c r="BO35" s="411" t="s">
        <v>384</v>
      </c>
      <c r="BP35" s="412"/>
      <c r="BQ35" s="412"/>
      <c r="BR35" s="412"/>
      <c r="BS35" s="221"/>
      <c r="BT35" s="221"/>
      <c r="BU35" s="221"/>
      <c r="BV35" s="221"/>
      <c r="BW35" s="222"/>
      <c r="BX35" s="235">
        <v>21612</v>
      </c>
      <c r="BY35" s="236"/>
      <c r="BZ35" s="236"/>
      <c r="CA35" s="237"/>
      <c r="CB35" s="226">
        <v>1</v>
      </c>
      <c r="CC35" s="227"/>
      <c r="CD35" s="228"/>
      <c r="CE35" s="235">
        <f>BX35*CB35</f>
        <v>21612</v>
      </c>
      <c r="CF35" s="236"/>
      <c r="CG35" s="236"/>
      <c r="CH35" s="236"/>
      <c r="CI35" s="236"/>
      <c r="CJ35" s="236"/>
      <c r="CK35" s="237"/>
      <c r="CL35" s="226">
        <f>CL34+CE35</f>
        <v>283123</v>
      </c>
      <c r="CM35" s="227"/>
      <c r="CN35" s="227"/>
      <c r="CO35" s="227"/>
      <c r="CP35" s="227"/>
      <c r="CQ35" s="227"/>
      <c r="CR35" s="227"/>
      <c r="CS35" s="228"/>
      <c r="CT35" s="13" t="s">
        <v>11</v>
      </c>
      <c r="CU35" s="14" t="s">
        <v>12</v>
      </c>
      <c r="CV35" s="14" t="s">
        <v>13</v>
      </c>
      <c r="CW35" s="14" t="s">
        <v>14</v>
      </c>
      <c r="CX35" s="247">
        <f>6000000-CL35</f>
        <v>5716877</v>
      </c>
      <c r="CY35" s="247"/>
      <c r="CZ35" s="247"/>
      <c r="DA35" s="247"/>
      <c r="DB35" s="247"/>
      <c r="DC35" s="247"/>
      <c r="DD35" s="247"/>
    </row>
    <row r="36" spans="2:108" s="12" customFormat="1" ht="30" customHeight="1" x14ac:dyDescent="0.15">
      <c r="B36" s="269">
        <v>45309</v>
      </c>
      <c r="C36" s="270"/>
      <c r="D36" s="270"/>
      <c r="E36" s="270"/>
      <c r="F36" s="271"/>
      <c r="G36" s="272">
        <v>116</v>
      </c>
      <c r="H36" s="273"/>
      <c r="I36" s="273"/>
      <c r="J36" s="273"/>
      <c r="K36" s="274"/>
      <c r="L36" s="241" t="s">
        <v>50</v>
      </c>
      <c r="M36" s="221"/>
      <c r="N36" s="221"/>
      <c r="O36" s="221"/>
      <c r="P36" s="221"/>
      <c r="Q36" s="221"/>
      <c r="R36" s="222"/>
      <c r="S36" s="229"/>
      <c r="T36" s="230"/>
      <c r="U36" s="231"/>
      <c r="V36" s="278">
        <v>45351</v>
      </c>
      <c r="W36" s="279"/>
      <c r="X36" s="280"/>
      <c r="Y36" s="422" t="s">
        <v>496</v>
      </c>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4"/>
      <c r="AY36" s="241"/>
      <c r="AZ36" s="221"/>
      <c r="BA36" s="221"/>
      <c r="BB36" s="221"/>
      <c r="BC36" s="221"/>
      <c r="BD36" s="221"/>
      <c r="BE36" s="221"/>
      <c r="BF36" s="221"/>
      <c r="BG36" s="221"/>
      <c r="BH36" s="221"/>
      <c r="BI36" s="221"/>
      <c r="BJ36" s="221"/>
      <c r="BK36" s="221"/>
      <c r="BL36" s="221"/>
      <c r="BM36" s="221"/>
      <c r="BN36" s="222"/>
      <c r="BO36" s="411" t="s">
        <v>384</v>
      </c>
      <c r="BP36" s="412"/>
      <c r="BQ36" s="412"/>
      <c r="BR36" s="412"/>
      <c r="BS36" s="221"/>
      <c r="BT36" s="221"/>
      <c r="BU36" s="221"/>
      <c r="BV36" s="221"/>
      <c r="BW36" s="222"/>
      <c r="BX36" s="235">
        <v>32480</v>
      </c>
      <c r="BY36" s="236"/>
      <c r="BZ36" s="236"/>
      <c r="CA36" s="237"/>
      <c r="CB36" s="226">
        <v>1</v>
      </c>
      <c r="CC36" s="227"/>
      <c r="CD36" s="228"/>
      <c r="CE36" s="235">
        <f>BX36*CB36</f>
        <v>32480</v>
      </c>
      <c r="CF36" s="236"/>
      <c r="CG36" s="236"/>
      <c r="CH36" s="236"/>
      <c r="CI36" s="236"/>
      <c r="CJ36" s="236"/>
      <c r="CK36" s="237"/>
      <c r="CL36" s="226">
        <f>CL35+CE36</f>
        <v>315603</v>
      </c>
      <c r="CM36" s="227"/>
      <c r="CN36" s="227"/>
      <c r="CO36" s="227"/>
      <c r="CP36" s="227"/>
      <c r="CQ36" s="227"/>
      <c r="CR36" s="227"/>
      <c r="CS36" s="228"/>
      <c r="CT36" s="13" t="s">
        <v>11</v>
      </c>
      <c r="CU36" s="14" t="s">
        <v>12</v>
      </c>
      <c r="CV36" s="14" t="s">
        <v>13</v>
      </c>
      <c r="CW36" s="14" t="s">
        <v>14</v>
      </c>
      <c r="CX36" s="247">
        <f>6000000-CL36</f>
        <v>5684397</v>
      </c>
      <c r="CY36" s="247"/>
      <c r="CZ36" s="247"/>
      <c r="DA36" s="247"/>
      <c r="DB36" s="247"/>
      <c r="DC36" s="247"/>
      <c r="DD36" s="247"/>
    </row>
    <row r="37" spans="2:108" s="12" customFormat="1" ht="30" customHeight="1" x14ac:dyDescent="0.15">
      <c r="B37" s="269">
        <v>45310</v>
      </c>
      <c r="C37" s="270"/>
      <c r="D37" s="270"/>
      <c r="E37" s="270"/>
      <c r="F37" s="271"/>
      <c r="G37" s="272">
        <v>120</v>
      </c>
      <c r="H37" s="273"/>
      <c r="I37" s="273"/>
      <c r="J37" s="273"/>
      <c r="K37" s="274"/>
      <c r="L37" s="241" t="s">
        <v>17</v>
      </c>
      <c r="M37" s="221"/>
      <c r="N37" s="221"/>
      <c r="O37" s="221"/>
      <c r="P37" s="221"/>
      <c r="Q37" s="221"/>
      <c r="R37" s="222"/>
      <c r="S37" s="129"/>
      <c r="T37" s="129"/>
      <c r="U37" s="129"/>
      <c r="V37" s="229">
        <v>45313</v>
      </c>
      <c r="W37" s="230"/>
      <c r="X37" s="231"/>
      <c r="Y37" s="232" t="s">
        <v>93</v>
      </c>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4"/>
      <c r="AY37" s="428" t="s">
        <v>808</v>
      </c>
      <c r="AZ37" s="333"/>
      <c r="BA37" s="333"/>
      <c r="BB37" s="333"/>
      <c r="BC37" s="333"/>
      <c r="BD37" s="333"/>
      <c r="BE37" s="333"/>
      <c r="BF37" s="333"/>
      <c r="BG37" s="333"/>
      <c r="BH37" s="333"/>
      <c r="BI37" s="333"/>
      <c r="BJ37" s="333"/>
      <c r="BK37" s="333"/>
      <c r="BL37" s="333"/>
      <c r="BM37" s="333"/>
      <c r="BN37" s="334"/>
      <c r="BO37" s="241" t="s">
        <v>51</v>
      </c>
      <c r="BP37" s="221"/>
      <c r="BQ37" s="221"/>
      <c r="BR37" s="221"/>
      <c r="BS37" s="221"/>
      <c r="BT37" s="221"/>
      <c r="BU37" s="221"/>
      <c r="BV37" s="221"/>
      <c r="BW37" s="222"/>
      <c r="BX37" s="252">
        <v>84</v>
      </c>
      <c r="BY37" s="252"/>
      <c r="BZ37" s="252"/>
      <c r="CA37" s="252"/>
      <c r="CB37" s="243">
        <v>3</v>
      </c>
      <c r="CC37" s="243"/>
      <c r="CD37" s="243"/>
      <c r="CE37" s="235">
        <f>BX37*CB37</f>
        <v>252</v>
      </c>
      <c r="CF37" s="236"/>
      <c r="CG37" s="236"/>
      <c r="CH37" s="236"/>
      <c r="CI37" s="236"/>
      <c r="CJ37" s="236"/>
      <c r="CK37" s="237"/>
      <c r="CL37" s="226">
        <f>CL36+CE37</f>
        <v>315855</v>
      </c>
      <c r="CM37" s="227"/>
      <c r="CN37" s="227"/>
      <c r="CO37" s="227"/>
      <c r="CP37" s="227"/>
      <c r="CQ37" s="227"/>
      <c r="CR37" s="227"/>
      <c r="CS37" s="228"/>
      <c r="CT37" s="13" t="s">
        <v>11</v>
      </c>
      <c r="CU37" s="14" t="s">
        <v>12</v>
      </c>
      <c r="CV37" s="14" t="s">
        <v>13</v>
      </c>
      <c r="CW37" s="14" t="s">
        <v>14</v>
      </c>
      <c r="CX37" s="247">
        <f>6000000-CL37</f>
        <v>5684145</v>
      </c>
      <c r="CY37" s="247"/>
      <c r="CZ37" s="247"/>
      <c r="DA37" s="247"/>
      <c r="DB37" s="247"/>
      <c r="DC37" s="247"/>
      <c r="DD37" s="247"/>
    </row>
    <row r="38" spans="2:108" ht="30" customHeight="1" x14ac:dyDescent="0.15">
      <c r="B38" s="338">
        <v>45310</v>
      </c>
      <c r="C38" s="339"/>
      <c r="D38" s="339"/>
      <c r="E38" s="339"/>
      <c r="F38" s="340"/>
      <c r="G38" s="272">
        <v>121</v>
      </c>
      <c r="H38" s="273"/>
      <c r="I38" s="273"/>
      <c r="J38" s="273"/>
      <c r="K38" s="274"/>
      <c r="L38" s="241" t="s">
        <v>536</v>
      </c>
      <c r="M38" s="221"/>
      <c r="N38" s="221"/>
      <c r="O38" s="221"/>
      <c r="P38" s="221"/>
      <c r="Q38" s="221"/>
      <c r="R38" s="222"/>
      <c r="S38" s="229"/>
      <c r="T38" s="230"/>
      <c r="U38" s="231"/>
      <c r="V38" s="229">
        <v>45351</v>
      </c>
      <c r="W38" s="230"/>
      <c r="X38" s="231"/>
      <c r="Y38" s="241" t="s">
        <v>408</v>
      </c>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2"/>
      <c r="AY38" s="341"/>
      <c r="AZ38" s="342"/>
      <c r="BA38" s="342"/>
      <c r="BB38" s="342"/>
      <c r="BC38" s="342"/>
      <c r="BD38" s="342"/>
      <c r="BE38" s="342"/>
      <c r="BF38" s="342"/>
      <c r="BG38" s="342"/>
      <c r="BH38" s="342"/>
      <c r="BI38" s="342"/>
      <c r="BJ38" s="342"/>
      <c r="BK38" s="342"/>
      <c r="BL38" s="342"/>
      <c r="BM38" s="342"/>
      <c r="BN38" s="343"/>
      <c r="BO38" s="341" t="s">
        <v>233</v>
      </c>
      <c r="BP38" s="342"/>
      <c r="BQ38" s="342"/>
      <c r="BR38" s="342"/>
      <c r="BS38" s="342"/>
      <c r="BT38" s="342"/>
      <c r="BU38" s="342"/>
      <c r="BV38" s="342"/>
      <c r="BW38" s="343"/>
      <c r="BX38" s="419">
        <v>196020</v>
      </c>
      <c r="BY38" s="420"/>
      <c r="BZ38" s="420"/>
      <c r="CA38" s="421"/>
      <c r="CB38" s="226">
        <v>1</v>
      </c>
      <c r="CC38" s="227"/>
      <c r="CD38" s="228"/>
      <c r="CE38" s="226">
        <f>BX38*CB38</f>
        <v>196020</v>
      </c>
      <c r="CF38" s="227"/>
      <c r="CG38" s="227"/>
      <c r="CH38" s="227"/>
      <c r="CI38" s="227"/>
      <c r="CJ38" s="227"/>
      <c r="CK38" s="228"/>
      <c r="CL38" s="226">
        <f>CL37+CE38</f>
        <v>511875</v>
      </c>
      <c r="CM38" s="227"/>
      <c r="CN38" s="227"/>
      <c r="CO38" s="227"/>
      <c r="CP38" s="227"/>
      <c r="CQ38" s="227"/>
      <c r="CR38" s="227"/>
      <c r="CS38" s="228"/>
      <c r="CT38" s="13" t="s">
        <v>11</v>
      </c>
      <c r="CU38" s="14" t="s">
        <v>12</v>
      </c>
      <c r="CV38" s="14" t="s">
        <v>13</v>
      </c>
      <c r="CW38" s="14" t="s">
        <v>14</v>
      </c>
      <c r="CX38" s="247">
        <f>6000000-CL38</f>
        <v>5488125</v>
      </c>
      <c r="CY38" s="247"/>
      <c r="CZ38" s="247"/>
      <c r="DA38" s="247"/>
      <c r="DB38" s="247"/>
      <c r="DC38" s="247"/>
      <c r="DD38" s="247"/>
    </row>
    <row r="39" spans="2:108" ht="30" customHeight="1" x14ac:dyDescent="0.15">
      <c r="B39" s="338">
        <v>45320</v>
      </c>
      <c r="C39" s="339"/>
      <c r="D39" s="339"/>
      <c r="E39" s="339"/>
      <c r="F39" s="340"/>
      <c r="G39" s="362">
        <v>128</v>
      </c>
      <c r="H39" s="363"/>
      <c r="I39" s="363"/>
      <c r="J39" s="363"/>
      <c r="K39" s="364"/>
      <c r="L39" s="241" t="s">
        <v>32</v>
      </c>
      <c r="M39" s="221"/>
      <c r="N39" s="221"/>
      <c r="O39" s="221"/>
      <c r="P39" s="221"/>
      <c r="Q39" s="221"/>
      <c r="R39" s="222"/>
      <c r="S39" s="229"/>
      <c r="T39" s="230"/>
      <c r="U39" s="231"/>
      <c r="V39" s="229">
        <v>45373</v>
      </c>
      <c r="W39" s="230"/>
      <c r="X39" s="231"/>
      <c r="Y39" s="241" t="s">
        <v>426</v>
      </c>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2"/>
      <c r="AY39" s="241"/>
      <c r="AZ39" s="221"/>
      <c r="BA39" s="221"/>
      <c r="BB39" s="221"/>
      <c r="BC39" s="221"/>
      <c r="BD39" s="221"/>
      <c r="BE39" s="221"/>
      <c r="BF39" s="221"/>
      <c r="BG39" s="221"/>
      <c r="BH39" s="221"/>
      <c r="BI39" s="221"/>
      <c r="BJ39" s="221"/>
      <c r="BK39" s="221"/>
      <c r="BL39" s="221"/>
      <c r="BM39" s="221"/>
      <c r="BN39" s="222"/>
      <c r="BO39" s="241" t="s">
        <v>429</v>
      </c>
      <c r="BP39" s="221"/>
      <c r="BQ39" s="221"/>
      <c r="BR39" s="221"/>
      <c r="BS39" s="221"/>
      <c r="BT39" s="221"/>
      <c r="BU39" s="221"/>
      <c r="BV39" s="221"/>
      <c r="BW39" s="222"/>
      <c r="BX39" s="226">
        <v>48290</v>
      </c>
      <c r="BY39" s="227"/>
      <c r="BZ39" s="227"/>
      <c r="CA39" s="228"/>
      <c r="CB39" s="226">
        <v>1</v>
      </c>
      <c r="CC39" s="227"/>
      <c r="CD39" s="228"/>
      <c r="CE39" s="226">
        <f>BX39*CB39</f>
        <v>48290</v>
      </c>
      <c r="CF39" s="227"/>
      <c r="CG39" s="227"/>
      <c r="CH39" s="227"/>
      <c r="CI39" s="227"/>
      <c r="CJ39" s="227"/>
      <c r="CK39" s="228"/>
      <c r="CL39" s="226">
        <f>CL38+CE39</f>
        <v>560165</v>
      </c>
      <c r="CM39" s="227"/>
      <c r="CN39" s="227"/>
      <c r="CO39" s="227"/>
      <c r="CP39" s="227"/>
      <c r="CQ39" s="227"/>
      <c r="CR39" s="227"/>
      <c r="CS39" s="228"/>
      <c r="CT39" s="13" t="s">
        <v>11</v>
      </c>
      <c r="CU39" s="14" t="s">
        <v>12</v>
      </c>
      <c r="CV39" s="14" t="s">
        <v>13</v>
      </c>
      <c r="CW39" s="14" t="s">
        <v>14</v>
      </c>
      <c r="CX39" s="425">
        <f>6000000-CL39</f>
        <v>5439835</v>
      </c>
      <c r="CY39" s="426"/>
      <c r="CZ39" s="426"/>
      <c r="DA39" s="426"/>
      <c r="DB39" s="426"/>
      <c r="DC39" s="426"/>
      <c r="DD39" s="427"/>
    </row>
    <row r="40" spans="2:108" ht="30" customHeight="1" x14ac:dyDescent="0.15">
      <c r="B40" s="338">
        <v>45320</v>
      </c>
      <c r="C40" s="339"/>
      <c r="D40" s="339"/>
      <c r="E40" s="339"/>
      <c r="F40" s="340"/>
      <c r="G40" s="362">
        <v>128</v>
      </c>
      <c r="H40" s="363"/>
      <c r="I40" s="363"/>
      <c r="J40" s="363"/>
      <c r="K40" s="364"/>
      <c r="L40" s="241" t="s">
        <v>32</v>
      </c>
      <c r="M40" s="221"/>
      <c r="N40" s="221"/>
      <c r="O40" s="221"/>
      <c r="P40" s="221"/>
      <c r="Q40" s="221"/>
      <c r="R40" s="222"/>
      <c r="S40" s="229"/>
      <c r="T40" s="230"/>
      <c r="U40" s="231"/>
      <c r="V40" s="229">
        <v>45351</v>
      </c>
      <c r="W40" s="230"/>
      <c r="X40" s="231"/>
      <c r="Y40" s="241" t="s">
        <v>427</v>
      </c>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2"/>
      <c r="AY40" s="241"/>
      <c r="AZ40" s="221"/>
      <c r="BA40" s="221"/>
      <c r="BB40" s="221"/>
      <c r="BC40" s="221"/>
      <c r="BD40" s="221"/>
      <c r="BE40" s="221"/>
      <c r="BF40" s="221"/>
      <c r="BG40" s="221"/>
      <c r="BH40" s="221"/>
      <c r="BI40" s="221"/>
      <c r="BJ40" s="221"/>
      <c r="BK40" s="221"/>
      <c r="BL40" s="221"/>
      <c r="BM40" s="221"/>
      <c r="BN40" s="222"/>
      <c r="BO40" s="241" t="s">
        <v>34</v>
      </c>
      <c r="BP40" s="221"/>
      <c r="BQ40" s="221"/>
      <c r="BR40" s="221"/>
      <c r="BS40" s="221"/>
      <c r="BT40" s="221"/>
      <c r="BU40" s="221"/>
      <c r="BV40" s="221"/>
      <c r="BW40" s="222"/>
      <c r="BX40" s="226">
        <v>275</v>
      </c>
      <c r="BY40" s="227"/>
      <c r="BZ40" s="227"/>
      <c r="CA40" s="228"/>
      <c r="CB40" s="226">
        <v>1</v>
      </c>
      <c r="CC40" s="227"/>
      <c r="CD40" s="228"/>
      <c r="CE40" s="226">
        <f>BX40*CB40</f>
        <v>275</v>
      </c>
      <c r="CF40" s="227"/>
      <c r="CG40" s="227"/>
      <c r="CH40" s="227"/>
      <c r="CI40" s="227"/>
      <c r="CJ40" s="227"/>
      <c r="CK40" s="228"/>
      <c r="CL40" s="226">
        <f>CL39+CE40</f>
        <v>560440</v>
      </c>
      <c r="CM40" s="227"/>
      <c r="CN40" s="227"/>
      <c r="CO40" s="227"/>
      <c r="CP40" s="227"/>
      <c r="CQ40" s="227"/>
      <c r="CR40" s="227"/>
      <c r="CS40" s="228"/>
      <c r="CT40" s="13" t="s">
        <v>11</v>
      </c>
      <c r="CU40" s="14" t="s">
        <v>12</v>
      </c>
      <c r="CV40" s="14" t="s">
        <v>13</v>
      </c>
      <c r="CW40" s="14" t="s">
        <v>14</v>
      </c>
      <c r="CX40" s="425">
        <f>6000000-CL40</f>
        <v>5439560</v>
      </c>
      <c r="CY40" s="426"/>
      <c r="CZ40" s="426"/>
      <c r="DA40" s="426"/>
      <c r="DB40" s="426"/>
      <c r="DC40" s="426"/>
      <c r="DD40" s="427"/>
    </row>
    <row r="41" spans="2:108" ht="30" customHeight="1" x14ac:dyDescent="0.15">
      <c r="B41" s="338">
        <v>45320</v>
      </c>
      <c r="C41" s="339"/>
      <c r="D41" s="339"/>
      <c r="E41" s="339"/>
      <c r="F41" s="340"/>
      <c r="G41" s="362">
        <v>128</v>
      </c>
      <c r="H41" s="363"/>
      <c r="I41" s="363"/>
      <c r="J41" s="363"/>
      <c r="K41" s="364"/>
      <c r="L41" s="241" t="s">
        <v>32</v>
      </c>
      <c r="M41" s="221"/>
      <c r="N41" s="221"/>
      <c r="O41" s="221"/>
      <c r="P41" s="221"/>
      <c r="Q41" s="221"/>
      <c r="R41" s="222"/>
      <c r="S41" s="229"/>
      <c r="T41" s="230"/>
      <c r="U41" s="231"/>
      <c r="V41" s="229">
        <v>45351</v>
      </c>
      <c r="W41" s="230"/>
      <c r="X41" s="231"/>
      <c r="Y41" s="241" t="s">
        <v>428</v>
      </c>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2"/>
      <c r="AY41" s="241"/>
      <c r="AZ41" s="221"/>
      <c r="BA41" s="221"/>
      <c r="BB41" s="221"/>
      <c r="BC41" s="221"/>
      <c r="BD41" s="221"/>
      <c r="BE41" s="221"/>
      <c r="BF41" s="221"/>
      <c r="BG41" s="221"/>
      <c r="BH41" s="221"/>
      <c r="BI41" s="221"/>
      <c r="BJ41" s="221"/>
      <c r="BK41" s="221"/>
      <c r="BL41" s="221"/>
      <c r="BM41" s="221"/>
      <c r="BN41" s="222"/>
      <c r="BO41" s="241" t="s">
        <v>34</v>
      </c>
      <c r="BP41" s="221"/>
      <c r="BQ41" s="221"/>
      <c r="BR41" s="221"/>
      <c r="BS41" s="221"/>
      <c r="BT41" s="221"/>
      <c r="BU41" s="221"/>
      <c r="BV41" s="221"/>
      <c r="BW41" s="222"/>
      <c r="BX41" s="226">
        <v>1716</v>
      </c>
      <c r="BY41" s="227"/>
      <c r="BZ41" s="227"/>
      <c r="CA41" s="228"/>
      <c r="CB41" s="238">
        <v>3</v>
      </c>
      <c r="CC41" s="239"/>
      <c r="CD41" s="240"/>
      <c r="CE41" s="226">
        <f>BX41*CB41</f>
        <v>5148</v>
      </c>
      <c r="CF41" s="227"/>
      <c r="CG41" s="227"/>
      <c r="CH41" s="227"/>
      <c r="CI41" s="227"/>
      <c r="CJ41" s="227"/>
      <c r="CK41" s="228"/>
      <c r="CL41" s="226">
        <f>CL40+CE41</f>
        <v>565588</v>
      </c>
      <c r="CM41" s="227"/>
      <c r="CN41" s="227"/>
      <c r="CO41" s="227"/>
      <c r="CP41" s="227"/>
      <c r="CQ41" s="227"/>
      <c r="CR41" s="227"/>
      <c r="CS41" s="228"/>
      <c r="CT41" s="13" t="s">
        <v>11</v>
      </c>
      <c r="CU41" s="14" t="s">
        <v>12</v>
      </c>
      <c r="CV41" s="14" t="s">
        <v>13</v>
      </c>
      <c r="CW41" s="14" t="s">
        <v>14</v>
      </c>
      <c r="CX41" s="247">
        <f>6000000-CL41</f>
        <v>5434412</v>
      </c>
      <c r="CY41" s="247"/>
      <c r="CZ41" s="247"/>
      <c r="DA41" s="247"/>
      <c r="DB41" s="247"/>
      <c r="DC41" s="247"/>
      <c r="DD41" s="247"/>
    </row>
    <row r="42" spans="2:108" s="12" customFormat="1" ht="30" customHeight="1" x14ac:dyDescent="0.15">
      <c r="B42" s="269">
        <v>45321</v>
      </c>
      <c r="C42" s="270"/>
      <c r="D42" s="270"/>
      <c r="E42" s="270"/>
      <c r="F42" s="271"/>
      <c r="G42" s="272">
        <v>129</v>
      </c>
      <c r="H42" s="273"/>
      <c r="I42" s="273"/>
      <c r="J42" s="273"/>
      <c r="K42" s="274"/>
      <c r="L42" s="241" t="s">
        <v>553</v>
      </c>
      <c r="M42" s="221"/>
      <c r="N42" s="221"/>
      <c r="O42" s="221"/>
      <c r="P42" s="221"/>
      <c r="Q42" s="221"/>
      <c r="R42" s="222"/>
      <c r="S42" s="122"/>
      <c r="T42" s="123"/>
      <c r="U42" s="124"/>
      <c r="V42" s="415">
        <v>45322</v>
      </c>
      <c r="W42" s="416"/>
      <c r="X42" s="417"/>
      <c r="Y42" s="241" t="s">
        <v>728</v>
      </c>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s="130"/>
      <c r="AZ42" s="29"/>
      <c r="BA42" s="29"/>
      <c r="BB42" s="29"/>
      <c r="BC42" s="29"/>
      <c r="BD42" s="29"/>
      <c r="BE42" s="29"/>
      <c r="BF42" s="29"/>
      <c r="BG42" s="29"/>
      <c r="BH42" s="29"/>
      <c r="BI42" s="29"/>
      <c r="BJ42" s="29"/>
      <c r="BK42" s="29"/>
      <c r="BL42" s="29"/>
      <c r="BM42" s="29"/>
      <c r="BN42" s="131"/>
      <c r="BO42" s="232" t="s">
        <v>412</v>
      </c>
      <c r="BP42" s="233"/>
      <c r="BQ42" s="233"/>
      <c r="BR42" s="233"/>
      <c r="BS42" s="233"/>
      <c r="BT42" s="233"/>
      <c r="BU42" s="233"/>
      <c r="BV42" s="233"/>
      <c r="BW42" s="234"/>
      <c r="BX42" s="226">
        <v>400</v>
      </c>
      <c r="BY42" s="227"/>
      <c r="BZ42" s="227"/>
      <c r="CA42" s="228"/>
      <c r="CB42" s="238">
        <v>1</v>
      </c>
      <c r="CC42" s="239"/>
      <c r="CD42" s="240"/>
      <c r="CE42" s="226">
        <f>BX42*CB42</f>
        <v>400</v>
      </c>
      <c r="CF42" s="227"/>
      <c r="CG42" s="227"/>
      <c r="CH42" s="227"/>
      <c r="CI42" s="227"/>
      <c r="CJ42" s="227"/>
      <c r="CK42" s="228"/>
      <c r="CL42" s="226">
        <f>CL41+CE42</f>
        <v>565988</v>
      </c>
      <c r="CM42" s="227"/>
      <c r="CN42" s="227"/>
      <c r="CO42" s="227"/>
      <c r="CP42" s="227"/>
      <c r="CQ42" s="227"/>
      <c r="CR42" s="227"/>
      <c r="CS42" s="228"/>
      <c r="CT42" s="13"/>
      <c r="CU42" s="14"/>
      <c r="CV42" s="14"/>
      <c r="CW42" s="14"/>
      <c r="CX42" s="247">
        <f>6000000-CL42</f>
        <v>5434012</v>
      </c>
      <c r="CY42" s="247"/>
      <c r="CZ42" s="247"/>
      <c r="DA42" s="247"/>
      <c r="DB42" s="247"/>
      <c r="DC42" s="247"/>
      <c r="DD42" s="247"/>
    </row>
    <row r="43" spans="2:108" ht="30" customHeight="1" x14ac:dyDescent="0.15">
      <c r="B43" s="338">
        <v>45321</v>
      </c>
      <c r="C43" s="339"/>
      <c r="D43" s="339"/>
      <c r="E43" s="339"/>
      <c r="F43" s="340"/>
      <c r="G43" s="272">
        <v>131</v>
      </c>
      <c r="H43" s="273"/>
      <c r="I43" s="273"/>
      <c r="J43" s="273"/>
      <c r="K43" s="274"/>
      <c r="L43" s="241" t="s">
        <v>17</v>
      </c>
      <c r="M43" s="221"/>
      <c r="N43" s="221"/>
      <c r="O43" s="221"/>
      <c r="P43" s="221"/>
      <c r="Q43" s="221"/>
      <c r="R43" s="222"/>
      <c r="S43" s="229"/>
      <c r="T43" s="230"/>
      <c r="U43" s="231"/>
      <c r="V43" s="229">
        <v>45327</v>
      </c>
      <c r="W43" s="230"/>
      <c r="X43" s="231"/>
      <c r="Y43" s="241" t="s">
        <v>729</v>
      </c>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c r="AY43" s="241"/>
      <c r="AZ43" s="221"/>
      <c r="BA43" s="221"/>
      <c r="BB43" s="221"/>
      <c r="BC43" s="221"/>
      <c r="BD43" s="221"/>
      <c r="BE43" s="221"/>
      <c r="BF43" s="221"/>
      <c r="BG43" s="221"/>
      <c r="BH43" s="221"/>
      <c r="BI43" s="221"/>
      <c r="BJ43" s="221"/>
      <c r="BK43" s="221"/>
      <c r="BL43" s="221"/>
      <c r="BM43" s="221"/>
      <c r="BN43" s="222"/>
      <c r="BO43" s="241" t="s">
        <v>51</v>
      </c>
      <c r="BP43" s="221"/>
      <c r="BQ43" s="221"/>
      <c r="BR43" s="221"/>
      <c r="BS43" s="221"/>
      <c r="BT43" s="221"/>
      <c r="BU43" s="221"/>
      <c r="BV43" s="221"/>
      <c r="BW43" s="222"/>
      <c r="BX43" s="226">
        <v>520</v>
      </c>
      <c r="BY43" s="227"/>
      <c r="BZ43" s="227"/>
      <c r="CA43" s="228"/>
      <c r="CB43" s="238">
        <v>1</v>
      </c>
      <c r="CC43" s="239"/>
      <c r="CD43" s="240"/>
      <c r="CE43" s="226">
        <f>BX43*CB43</f>
        <v>520</v>
      </c>
      <c r="CF43" s="227"/>
      <c r="CG43" s="227"/>
      <c r="CH43" s="227"/>
      <c r="CI43" s="227"/>
      <c r="CJ43" s="227"/>
      <c r="CK43" s="228"/>
      <c r="CL43" s="226">
        <f>CL42+CE43</f>
        <v>566508</v>
      </c>
      <c r="CM43" s="227"/>
      <c r="CN43" s="227"/>
      <c r="CO43" s="227"/>
      <c r="CP43" s="227"/>
      <c r="CQ43" s="227"/>
      <c r="CR43" s="227"/>
      <c r="CS43" s="228"/>
      <c r="CT43" s="13" t="s">
        <v>11</v>
      </c>
      <c r="CU43" s="14" t="s">
        <v>12</v>
      </c>
      <c r="CV43" s="14" t="s">
        <v>13</v>
      </c>
      <c r="CW43" s="14" t="s">
        <v>14</v>
      </c>
      <c r="CX43" s="247">
        <f>6000000-CL43</f>
        <v>5433492</v>
      </c>
      <c r="CY43" s="247"/>
      <c r="CZ43" s="247"/>
      <c r="DA43" s="247"/>
      <c r="DB43" s="247"/>
      <c r="DC43" s="247"/>
      <c r="DD43" s="247"/>
    </row>
    <row r="44" spans="2:108" ht="30" customHeight="1" x14ac:dyDescent="0.15">
      <c r="B44" s="338">
        <v>45324</v>
      </c>
      <c r="C44" s="339"/>
      <c r="D44" s="339"/>
      <c r="E44" s="339"/>
      <c r="F44" s="340"/>
      <c r="G44" s="272">
        <v>135</v>
      </c>
      <c r="H44" s="273"/>
      <c r="I44" s="273"/>
      <c r="J44" s="273"/>
      <c r="K44" s="274"/>
      <c r="L44" s="241" t="s">
        <v>50</v>
      </c>
      <c r="M44" s="221"/>
      <c r="N44" s="221"/>
      <c r="O44" s="221"/>
      <c r="P44" s="221"/>
      <c r="Q44" s="221"/>
      <c r="R44" s="222"/>
      <c r="S44" s="229"/>
      <c r="T44" s="230"/>
      <c r="U44" s="231"/>
      <c r="V44" s="229">
        <v>45373</v>
      </c>
      <c r="W44" s="230"/>
      <c r="X44" s="231"/>
      <c r="Y44" s="241" t="s">
        <v>416</v>
      </c>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2"/>
      <c r="AY44" s="241"/>
      <c r="AZ44" s="221"/>
      <c r="BA44" s="221"/>
      <c r="BB44" s="221"/>
      <c r="BC44" s="221"/>
      <c r="BD44" s="221"/>
      <c r="BE44" s="221"/>
      <c r="BF44" s="221"/>
      <c r="BG44" s="221"/>
      <c r="BH44" s="221"/>
      <c r="BI44" s="221"/>
      <c r="BJ44" s="221"/>
      <c r="BK44" s="221"/>
      <c r="BL44" s="221"/>
      <c r="BM44" s="221"/>
      <c r="BN44" s="222"/>
      <c r="BO44" s="241" t="s">
        <v>34</v>
      </c>
      <c r="BP44" s="221"/>
      <c r="BQ44" s="221"/>
      <c r="BR44" s="221"/>
      <c r="BS44" s="221"/>
      <c r="BT44" s="221"/>
      <c r="BU44" s="221"/>
      <c r="BV44" s="221"/>
      <c r="BW44" s="222"/>
      <c r="BX44" s="226">
        <v>4207</v>
      </c>
      <c r="BY44" s="227"/>
      <c r="BZ44" s="227"/>
      <c r="CA44" s="228"/>
      <c r="CB44" s="238">
        <v>1</v>
      </c>
      <c r="CC44" s="239"/>
      <c r="CD44" s="240"/>
      <c r="CE44" s="226">
        <f>BX44*CB44</f>
        <v>4207</v>
      </c>
      <c r="CF44" s="227"/>
      <c r="CG44" s="227"/>
      <c r="CH44" s="227"/>
      <c r="CI44" s="227"/>
      <c r="CJ44" s="227"/>
      <c r="CK44" s="228"/>
      <c r="CL44" s="226">
        <f>CL43+CE44</f>
        <v>570715</v>
      </c>
      <c r="CM44" s="227"/>
      <c r="CN44" s="227"/>
      <c r="CO44" s="227"/>
      <c r="CP44" s="227"/>
      <c r="CQ44" s="227"/>
      <c r="CR44" s="227"/>
      <c r="CS44" s="228"/>
      <c r="CT44" s="13" t="s">
        <v>11</v>
      </c>
      <c r="CU44" s="14" t="s">
        <v>12</v>
      </c>
      <c r="CV44" s="14" t="s">
        <v>13</v>
      </c>
      <c r="CW44" s="14" t="s">
        <v>14</v>
      </c>
      <c r="CX44" s="247">
        <f>6000000-CL44</f>
        <v>5429285</v>
      </c>
      <c r="CY44" s="247"/>
      <c r="CZ44" s="247"/>
      <c r="DA44" s="247"/>
      <c r="DB44" s="247"/>
      <c r="DC44" s="247"/>
      <c r="DD44" s="247"/>
    </row>
    <row r="45" spans="2:108" ht="30" customHeight="1" x14ac:dyDescent="0.15">
      <c r="B45" s="338">
        <v>45324</v>
      </c>
      <c r="C45" s="339"/>
      <c r="D45" s="339"/>
      <c r="E45" s="339"/>
      <c r="F45" s="340"/>
      <c r="G45" s="283">
        <v>136</v>
      </c>
      <c r="H45" s="284"/>
      <c r="I45" s="284"/>
      <c r="J45" s="284"/>
      <c r="K45" s="285"/>
      <c r="L45" s="241" t="s">
        <v>50</v>
      </c>
      <c r="M45" s="221"/>
      <c r="N45" s="221"/>
      <c r="O45" s="221"/>
      <c r="P45" s="221"/>
      <c r="Q45" s="221"/>
      <c r="R45" s="222"/>
      <c r="S45" s="229"/>
      <c r="T45" s="230"/>
      <c r="U45" s="231"/>
      <c r="V45" s="229">
        <v>45373</v>
      </c>
      <c r="W45" s="230"/>
      <c r="X45" s="231"/>
      <c r="Y45" s="241" t="s">
        <v>414</v>
      </c>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2"/>
      <c r="AY45" s="241"/>
      <c r="AZ45" s="221"/>
      <c r="BA45" s="221"/>
      <c r="BB45" s="221"/>
      <c r="BC45" s="221"/>
      <c r="BD45" s="221"/>
      <c r="BE45" s="221"/>
      <c r="BF45" s="221"/>
      <c r="BG45" s="221"/>
      <c r="BH45" s="221"/>
      <c r="BI45" s="221"/>
      <c r="BJ45" s="221"/>
      <c r="BK45" s="221"/>
      <c r="BL45" s="221"/>
      <c r="BM45" s="221"/>
      <c r="BN45" s="222"/>
      <c r="BO45" s="241" t="s">
        <v>34</v>
      </c>
      <c r="BP45" s="221"/>
      <c r="BQ45" s="221"/>
      <c r="BR45" s="221"/>
      <c r="BS45" s="221"/>
      <c r="BT45" s="221"/>
      <c r="BU45" s="221"/>
      <c r="BV45" s="221"/>
      <c r="BW45" s="222"/>
      <c r="BX45" s="226">
        <v>28336</v>
      </c>
      <c r="BY45" s="227"/>
      <c r="BZ45" s="227"/>
      <c r="CA45" s="228"/>
      <c r="CB45" s="226">
        <v>1</v>
      </c>
      <c r="CC45" s="227"/>
      <c r="CD45" s="228"/>
      <c r="CE45" s="226">
        <f>BX45*CB45</f>
        <v>28336</v>
      </c>
      <c r="CF45" s="227"/>
      <c r="CG45" s="227"/>
      <c r="CH45" s="227"/>
      <c r="CI45" s="227"/>
      <c r="CJ45" s="227"/>
      <c r="CK45" s="228"/>
      <c r="CL45" s="226">
        <f>CL44+CE45</f>
        <v>599051</v>
      </c>
      <c r="CM45" s="227"/>
      <c r="CN45" s="227"/>
      <c r="CO45" s="227"/>
      <c r="CP45" s="227"/>
      <c r="CQ45" s="227"/>
      <c r="CR45" s="227"/>
      <c r="CS45" s="228"/>
      <c r="CT45" s="13" t="s">
        <v>11</v>
      </c>
      <c r="CU45" s="14" t="s">
        <v>12</v>
      </c>
      <c r="CV45" s="14" t="s">
        <v>13</v>
      </c>
      <c r="CW45" s="14" t="s">
        <v>14</v>
      </c>
      <c r="CX45" s="247">
        <f>6000000-CL45</f>
        <v>5400949</v>
      </c>
      <c r="CY45" s="247"/>
      <c r="CZ45" s="247"/>
      <c r="DA45" s="247"/>
      <c r="DB45" s="247"/>
      <c r="DC45" s="247"/>
      <c r="DD45" s="247"/>
    </row>
    <row r="46" spans="2:108" ht="30" customHeight="1" x14ac:dyDescent="0.15">
      <c r="B46" s="338">
        <v>45324</v>
      </c>
      <c r="C46" s="339"/>
      <c r="D46" s="339"/>
      <c r="E46" s="339"/>
      <c r="F46" s="340"/>
      <c r="G46" s="283">
        <v>136</v>
      </c>
      <c r="H46" s="284"/>
      <c r="I46" s="284"/>
      <c r="J46" s="284"/>
      <c r="K46" s="285"/>
      <c r="L46" s="241" t="s">
        <v>125</v>
      </c>
      <c r="M46" s="221"/>
      <c r="N46" s="221"/>
      <c r="O46" s="221"/>
      <c r="P46" s="221"/>
      <c r="Q46" s="221"/>
      <c r="R46" s="222"/>
      <c r="S46" s="229"/>
      <c r="T46" s="230"/>
      <c r="U46" s="231"/>
      <c r="V46" s="229">
        <v>45373</v>
      </c>
      <c r="W46" s="230"/>
      <c r="X46" s="231"/>
      <c r="Y46" s="241" t="s">
        <v>415</v>
      </c>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2"/>
      <c r="AY46" s="241"/>
      <c r="AZ46" s="221"/>
      <c r="BA46" s="221"/>
      <c r="BB46" s="221"/>
      <c r="BC46" s="221"/>
      <c r="BD46" s="221"/>
      <c r="BE46" s="221"/>
      <c r="BF46" s="221"/>
      <c r="BG46" s="221"/>
      <c r="BH46" s="221"/>
      <c r="BI46" s="221"/>
      <c r="BJ46" s="221"/>
      <c r="BK46" s="221"/>
      <c r="BL46" s="221"/>
      <c r="BM46" s="221"/>
      <c r="BN46" s="222"/>
      <c r="BO46" s="241" t="s">
        <v>34</v>
      </c>
      <c r="BP46" s="221"/>
      <c r="BQ46" s="221"/>
      <c r="BR46" s="221"/>
      <c r="BS46" s="221"/>
      <c r="BT46" s="221"/>
      <c r="BU46" s="221"/>
      <c r="BV46" s="221"/>
      <c r="BW46" s="222"/>
      <c r="BX46" s="238">
        <v>1320</v>
      </c>
      <c r="BY46" s="239"/>
      <c r="BZ46" s="239"/>
      <c r="CA46" s="240"/>
      <c r="CB46" s="226">
        <v>1</v>
      </c>
      <c r="CC46" s="227"/>
      <c r="CD46" s="228"/>
      <c r="CE46" s="226">
        <f>BX46*CB46</f>
        <v>1320</v>
      </c>
      <c r="CF46" s="227"/>
      <c r="CG46" s="227"/>
      <c r="CH46" s="227"/>
      <c r="CI46" s="227"/>
      <c r="CJ46" s="227"/>
      <c r="CK46" s="228"/>
      <c r="CL46" s="226">
        <f>CL45+CE46</f>
        <v>600371</v>
      </c>
      <c r="CM46" s="227"/>
      <c r="CN46" s="227"/>
      <c r="CO46" s="227"/>
      <c r="CP46" s="227"/>
      <c r="CQ46" s="227"/>
      <c r="CR46" s="227"/>
      <c r="CS46" s="228"/>
      <c r="CT46" s="13" t="s">
        <v>11</v>
      </c>
      <c r="CU46" s="14" t="s">
        <v>12</v>
      </c>
      <c r="CV46" s="14" t="s">
        <v>13</v>
      </c>
      <c r="CW46" s="14" t="s">
        <v>14</v>
      </c>
      <c r="CX46" s="247">
        <f>6000000-CL46</f>
        <v>5399629</v>
      </c>
      <c r="CY46" s="247"/>
      <c r="CZ46" s="247"/>
      <c r="DA46" s="247"/>
      <c r="DB46" s="247"/>
      <c r="DC46" s="247"/>
      <c r="DD46" s="247"/>
    </row>
    <row r="47" spans="2:108" ht="30" customHeight="1" x14ac:dyDescent="0.15">
      <c r="B47" s="338">
        <v>45324</v>
      </c>
      <c r="C47" s="339"/>
      <c r="D47" s="339"/>
      <c r="E47" s="339"/>
      <c r="F47" s="340"/>
      <c r="G47" s="362">
        <v>136</v>
      </c>
      <c r="H47" s="363"/>
      <c r="I47" s="363"/>
      <c r="J47" s="363"/>
      <c r="K47" s="364"/>
      <c r="L47" s="241" t="s">
        <v>50</v>
      </c>
      <c r="M47" s="221"/>
      <c r="N47" s="221"/>
      <c r="O47" s="221"/>
      <c r="P47" s="221"/>
      <c r="Q47" s="221"/>
      <c r="R47" s="222"/>
      <c r="S47" s="229"/>
      <c r="T47" s="230"/>
      <c r="U47" s="231"/>
      <c r="V47" s="229">
        <v>45373</v>
      </c>
      <c r="W47" s="230"/>
      <c r="X47" s="231"/>
      <c r="Y47" s="241" t="s">
        <v>426</v>
      </c>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2"/>
      <c r="AY47" s="241"/>
      <c r="AZ47" s="221"/>
      <c r="BA47" s="221"/>
      <c r="BB47" s="221"/>
      <c r="BC47" s="221"/>
      <c r="BD47" s="221"/>
      <c r="BE47" s="221"/>
      <c r="BF47" s="221"/>
      <c r="BG47" s="221"/>
      <c r="BH47" s="221"/>
      <c r="BI47" s="221"/>
      <c r="BJ47" s="221"/>
      <c r="BK47" s="221"/>
      <c r="BL47" s="221"/>
      <c r="BM47" s="221"/>
      <c r="BN47" s="222"/>
      <c r="BO47" s="241" t="s">
        <v>429</v>
      </c>
      <c r="BP47" s="221"/>
      <c r="BQ47" s="221"/>
      <c r="BR47" s="221"/>
      <c r="BS47" s="221"/>
      <c r="BT47" s="221"/>
      <c r="BU47" s="221"/>
      <c r="BV47" s="221"/>
      <c r="BW47" s="222"/>
      <c r="BX47" s="226">
        <v>48290</v>
      </c>
      <c r="BY47" s="227"/>
      <c r="BZ47" s="227"/>
      <c r="CA47" s="228"/>
      <c r="CB47" s="226">
        <v>1</v>
      </c>
      <c r="CC47" s="227"/>
      <c r="CD47" s="228"/>
      <c r="CE47" s="226">
        <f>BX47*CB47</f>
        <v>48290</v>
      </c>
      <c r="CF47" s="227"/>
      <c r="CG47" s="227"/>
      <c r="CH47" s="227"/>
      <c r="CI47" s="227"/>
      <c r="CJ47" s="227"/>
      <c r="CK47" s="228"/>
      <c r="CL47" s="226">
        <f>CL46+CE47</f>
        <v>648661</v>
      </c>
      <c r="CM47" s="227"/>
      <c r="CN47" s="227"/>
      <c r="CO47" s="227"/>
      <c r="CP47" s="227"/>
      <c r="CQ47" s="227"/>
      <c r="CR47" s="227"/>
      <c r="CS47" s="228"/>
      <c r="CT47" s="13" t="s">
        <v>11</v>
      </c>
      <c r="CU47" s="14" t="s">
        <v>12</v>
      </c>
      <c r="CV47" s="14" t="s">
        <v>13</v>
      </c>
      <c r="CW47" s="14" t="s">
        <v>14</v>
      </c>
      <c r="CX47" s="247">
        <f>6000000-CL47</f>
        <v>5351339</v>
      </c>
      <c r="CY47" s="247"/>
      <c r="CZ47" s="247"/>
      <c r="DA47" s="247"/>
      <c r="DB47" s="247"/>
      <c r="DC47" s="247"/>
      <c r="DD47" s="247"/>
    </row>
    <row r="48" spans="2:108" ht="30" customHeight="1" x14ac:dyDescent="0.15">
      <c r="B48" s="338">
        <v>45327</v>
      </c>
      <c r="C48" s="339"/>
      <c r="D48" s="339"/>
      <c r="E48" s="339"/>
      <c r="F48" s="340"/>
      <c r="G48" s="272">
        <v>138</v>
      </c>
      <c r="H48" s="273"/>
      <c r="I48" s="273"/>
      <c r="J48" s="273"/>
      <c r="K48" s="274"/>
      <c r="L48" s="241" t="s">
        <v>50</v>
      </c>
      <c r="M48" s="221"/>
      <c r="N48" s="221"/>
      <c r="O48" s="221"/>
      <c r="P48" s="221"/>
      <c r="Q48" s="221"/>
      <c r="R48" s="222"/>
      <c r="S48" s="229">
        <v>45331</v>
      </c>
      <c r="T48" s="230"/>
      <c r="U48" s="231"/>
      <c r="V48" s="229">
        <v>45373</v>
      </c>
      <c r="W48" s="230"/>
      <c r="X48" s="231"/>
      <c r="Y48" s="241" t="s">
        <v>462</v>
      </c>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2"/>
      <c r="AY48" s="275"/>
      <c r="AZ48" s="276"/>
      <c r="BA48" s="276"/>
      <c r="BB48" s="276"/>
      <c r="BC48" s="276"/>
      <c r="BD48" s="276"/>
      <c r="BE48" s="276"/>
      <c r="BF48" s="276"/>
      <c r="BG48" s="276"/>
      <c r="BH48" s="276"/>
      <c r="BI48" s="276"/>
      <c r="BJ48" s="276"/>
      <c r="BK48" s="276"/>
      <c r="BL48" s="276"/>
      <c r="BM48" s="276"/>
      <c r="BN48" s="277"/>
      <c r="BO48" s="241" t="s">
        <v>34</v>
      </c>
      <c r="BP48" s="221"/>
      <c r="BQ48" s="221"/>
      <c r="BR48" s="221"/>
      <c r="BS48" s="221"/>
      <c r="BT48" s="221"/>
      <c r="BU48" s="221"/>
      <c r="BV48" s="221"/>
      <c r="BW48" s="222"/>
      <c r="BX48" s="226">
        <v>9108</v>
      </c>
      <c r="BY48" s="227"/>
      <c r="BZ48" s="227"/>
      <c r="CA48" s="228"/>
      <c r="CB48" s="238">
        <v>5</v>
      </c>
      <c r="CC48" s="239"/>
      <c r="CD48" s="240"/>
      <c r="CE48" s="226">
        <f>BX48*CB48</f>
        <v>45540</v>
      </c>
      <c r="CF48" s="227"/>
      <c r="CG48" s="227"/>
      <c r="CH48" s="227"/>
      <c r="CI48" s="227"/>
      <c r="CJ48" s="227"/>
      <c r="CK48" s="228"/>
      <c r="CL48" s="226">
        <f>CL47+CE48</f>
        <v>694201</v>
      </c>
      <c r="CM48" s="227"/>
      <c r="CN48" s="227"/>
      <c r="CO48" s="227"/>
      <c r="CP48" s="227"/>
      <c r="CQ48" s="227"/>
      <c r="CR48" s="227"/>
      <c r="CS48" s="228"/>
      <c r="CT48" s="13" t="s">
        <v>11</v>
      </c>
      <c r="CU48" s="14" t="s">
        <v>12</v>
      </c>
      <c r="CV48" s="14" t="s">
        <v>13</v>
      </c>
      <c r="CW48" s="14" t="s">
        <v>14</v>
      </c>
      <c r="CX48" s="247">
        <f>6000000-CL48</f>
        <v>5305799</v>
      </c>
      <c r="CY48" s="247"/>
      <c r="CZ48" s="247"/>
      <c r="DA48" s="247"/>
      <c r="DB48" s="247"/>
      <c r="DC48" s="247"/>
      <c r="DD48" s="247"/>
    </row>
    <row r="49" spans="1:108" ht="30" customHeight="1" x14ac:dyDescent="0.15">
      <c r="B49" s="338">
        <v>45327</v>
      </c>
      <c r="C49" s="339"/>
      <c r="D49" s="339"/>
      <c r="E49" s="339"/>
      <c r="F49" s="340"/>
      <c r="G49" s="272">
        <v>138</v>
      </c>
      <c r="H49" s="273"/>
      <c r="I49" s="273"/>
      <c r="J49" s="273"/>
      <c r="K49" s="274"/>
      <c r="L49" s="241" t="s">
        <v>50</v>
      </c>
      <c r="M49" s="221"/>
      <c r="N49" s="221"/>
      <c r="O49" s="221"/>
      <c r="P49" s="221"/>
      <c r="Q49" s="221"/>
      <c r="R49" s="222"/>
      <c r="S49" s="229">
        <v>45331</v>
      </c>
      <c r="T49" s="230"/>
      <c r="U49" s="231"/>
      <c r="V49" s="229">
        <v>45373</v>
      </c>
      <c r="W49" s="230"/>
      <c r="X49" s="231"/>
      <c r="Y49" s="241" t="s">
        <v>463</v>
      </c>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s="241"/>
      <c r="AZ49" s="221"/>
      <c r="BA49" s="221"/>
      <c r="BB49" s="221"/>
      <c r="BC49" s="221"/>
      <c r="BD49" s="221"/>
      <c r="BE49" s="221"/>
      <c r="BF49" s="221"/>
      <c r="BG49" s="221"/>
      <c r="BH49" s="221"/>
      <c r="BI49" s="221"/>
      <c r="BJ49" s="221"/>
      <c r="BK49" s="221"/>
      <c r="BL49" s="221"/>
      <c r="BM49" s="221"/>
      <c r="BN49" s="222"/>
      <c r="BO49" s="241" t="s">
        <v>34</v>
      </c>
      <c r="BP49" s="221"/>
      <c r="BQ49" s="221"/>
      <c r="BR49" s="221"/>
      <c r="BS49" s="221"/>
      <c r="BT49" s="221"/>
      <c r="BU49" s="221"/>
      <c r="BV49" s="221"/>
      <c r="BW49" s="222"/>
      <c r="BX49" s="226">
        <v>8624</v>
      </c>
      <c r="BY49" s="227"/>
      <c r="BZ49" s="227"/>
      <c r="CA49" s="228"/>
      <c r="CB49" s="238">
        <v>2</v>
      </c>
      <c r="CC49" s="239"/>
      <c r="CD49" s="240"/>
      <c r="CE49" s="226">
        <f>BX49*CB49</f>
        <v>17248</v>
      </c>
      <c r="CF49" s="227"/>
      <c r="CG49" s="227"/>
      <c r="CH49" s="227"/>
      <c r="CI49" s="227"/>
      <c r="CJ49" s="227"/>
      <c r="CK49" s="228"/>
      <c r="CL49" s="226">
        <f>CL48+CE49</f>
        <v>711449</v>
      </c>
      <c r="CM49" s="227"/>
      <c r="CN49" s="227"/>
      <c r="CO49" s="227"/>
      <c r="CP49" s="227"/>
      <c r="CQ49" s="227"/>
      <c r="CR49" s="227"/>
      <c r="CS49" s="228"/>
      <c r="CT49" s="13" t="s">
        <v>11</v>
      </c>
      <c r="CU49" s="14" t="s">
        <v>12</v>
      </c>
      <c r="CV49" s="14" t="s">
        <v>13</v>
      </c>
      <c r="CW49" s="14" t="s">
        <v>14</v>
      </c>
      <c r="CX49" s="247">
        <f>6000000-CL49</f>
        <v>5288551</v>
      </c>
      <c r="CY49" s="247"/>
      <c r="CZ49" s="247"/>
      <c r="DA49" s="247"/>
      <c r="DB49" s="247"/>
      <c r="DC49" s="247"/>
      <c r="DD49" s="247"/>
    </row>
    <row r="50" spans="1:108" ht="30" customHeight="1" x14ac:dyDescent="0.15">
      <c r="B50" s="338">
        <v>45327</v>
      </c>
      <c r="C50" s="339"/>
      <c r="D50" s="339"/>
      <c r="E50" s="339"/>
      <c r="F50" s="340"/>
      <c r="G50" s="272">
        <v>138</v>
      </c>
      <c r="H50" s="273"/>
      <c r="I50" s="273"/>
      <c r="J50" s="273"/>
      <c r="K50" s="274"/>
      <c r="L50" s="241" t="s">
        <v>50</v>
      </c>
      <c r="M50" s="221"/>
      <c r="N50" s="221"/>
      <c r="O50" s="221"/>
      <c r="P50" s="221"/>
      <c r="Q50" s="221"/>
      <c r="R50" s="222"/>
      <c r="S50" s="229">
        <v>45335</v>
      </c>
      <c r="T50" s="230"/>
      <c r="U50" s="231"/>
      <c r="V50" s="229">
        <v>45373</v>
      </c>
      <c r="W50" s="230"/>
      <c r="X50" s="231"/>
      <c r="Y50" s="241" t="s">
        <v>464</v>
      </c>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341"/>
      <c r="AZ50" s="342"/>
      <c r="BA50" s="342"/>
      <c r="BB50" s="342"/>
      <c r="BC50" s="342"/>
      <c r="BD50" s="342"/>
      <c r="BE50" s="342"/>
      <c r="BF50" s="342"/>
      <c r="BG50" s="342"/>
      <c r="BH50" s="342"/>
      <c r="BI50" s="342"/>
      <c r="BJ50" s="342"/>
      <c r="BK50" s="342"/>
      <c r="BL50" s="342"/>
      <c r="BM50" s="342"/>
      <c r="BN50" s="343"/>
      <c r="BO50" s="241" t="s">
        <v>34</v>
      </c>
      <c r="BP50" s="221"/>
      <c r="BQ50" s="221"/>
      <c r="BR50" s="221"/>
      <c r="BS50" s="221"/>
      <c r="BT50" s="221"/>
      <c r="BU50" s="221"/>
      <c r="BV50" s="221"/>
      <c r="BW50" s="222"/>
      <c r="BX50" s="238">
        <v>3872</v>
      </c>
      <c r="BY50" s="239"/>
      <c r="BZ50" s="239"/>
      <c r="CA50" s="240"/>
      <c r="CB50" s="238">
        <v>1</v>
      </c>
      <c r="CC50" s="239"/>
      <c r="CD50" s="240"/>
      <c r="CE50" s="226">
        <f>BX50*CB50</f>
        <v>3872</v>
      </c>
      <c r="CF50" s="227"/>
      <c r="CG50" s="227"/>
      <c r="CH50" s="227"/>
      <c r="CI50" s="227"/>
      <c r="CJ50" s="227"/>
      <c r="CK50" s="228"/>
      <c r="CL50" s="226">
        <f>CL49+CE50</f>
        <v>715321</v>
      </c>
      <c r="CM50" s="227"/>
      <c r="CN50" s="227"/>
      <c r="CO50" s="227"/>
      <c r="CP50" s="227"/>
      <c r="CQ50" s="227"/>
      <c r="CR50" s="227"/>
      <c r="CS50" s="228"/>
      <c r="CT50" s="13" t="s">
        <v>11</v>
      </c>
      <c r="CU50" s="14" t="s">
        <v>12</v>
      </c>
      <c r="CV50" s="14" t="s">
        <v>13</v>
      </c>
      <c r="CW50" s="14" t="s">
        <v>14</v>
      </c>
      <c r="CX50" s="247">
        <f>6000000-CL50</f>
        <v>5284679</v>
      </c>
      <c r="CY50" s="247"/>
      <c r="CZ50" s="247"/>
      <c r="DA50" s="247"/>
      <c r="DB50" s="247"/>
      <c r="DC50" s="247"/>
      <c r="DD50" s="247"/>
    </row>
    <row r="51" spans="1:108" s="12" customFormat="1" ht="30" customHeight="1" x14ac:dyDescent="0.15">
      <c r="B51" s="269">
        <v>45327</v>
      </c>
      <c r="C51" s="270"/>
      <c r="D51" s="270"/>
      <c r="E51" s="270"/>
      <c r="F51" s="271"/>
      <c r="G51" s="272">
        <v>139</v>
      </c>
      <c r="H51" s="273"/>
      <c r="I51" s="273"/>
      <c r="J51" s="273"/>
      <c r="K51" s="274"/>
      <c r="L51" s="241" t="s">
        <v>50</v>
      </c>
      <c r="M51" s="221"/>
      <c r="N51" s="221"/>
      <c r="O51" s="221"/>
      <c r="P51" s="221"/>
      <c r="Q51" s="221"/>
      <c r="R51" s="222"/>
      <c r="S51" s="229"/>
      <c r="T51" s="230"/>
      <c r="U51" s="231"/>
      <c r="V51" s="229">
        <v>45373</v>
      </c>
      <c r="W51" s="230"/>
      <c r="X51" s="231"/>
      <c r="Y51" s="232" t="s">
        <v>465</v>
      </c>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4"/>
      <c r="AY51" s="232"/>
      <c r="AZ51" s="233"/>
      <c r="BA51" s="233"/>
      <c r="BB51" s="233"/>
      <c r="BC51" s="233"/>
      <c r="BD51" s="233"/>
      <c r="BE51" s="233"/>
      <c r="BF51" s="233"/>
      <c r="BG51" s="233"/>
      <c r="BH51" s="233"/>
      <c r="BI51" s="233"/>
      <c r="BJ51" s="233"/>
      <c r="BK51" s="233"/>
      <c r="BL51" s="233"/>
      <c r="BM51" s="233"/>
      <c r="BN51" s="234"/>
      <c r="BO51" s="241" t="s">
        <v>34</v>
      </c>
      <c r="BP51" s="221"/>
      <c r="BQ51" s="221"/>
      <c r="BR51" s="221"/>
      <c r="BS51" s="221"/>
      <c r="BT51" s="221"/>
      <c r="BU51" s="221"/>
      <c r="BV51" s="221"/>
      <c r="BW51" s="222"/>
      <c r="BX51" s="238">
        <v>20174</v>
      </c>
      <c r="BY51" s="239"/>
      <c r="BZ51" s="239"/>
      <c r="CA51" s="240"/>
      <c r="CB51" s="238">
        <v>1</v>
      </c>
      <c r="CC51" s="239"/>
      <c r="CD51" s="240"/>
      <c r="CE51" s="226">
        <f>BX51*CB51</f>
        <v>20174</v>
      </c>
      <c r="CF51" s="227"/>
      <c r="CG51" s="227"/>
      <c r="CH51" s="227"/>
      <c r="CI51" s="227"/>
      <c r="CJ51" s="227"/>
      <c r="CK51" s="228"/>
      <c r="CL51" s="226">
        <f>CL50+CE51</f>
        <v>735495</v>
      </c>
      <c r="CM51" s="227"/>
      <c r="CN51" s="227"/>
      <c r="CO51" s="227"/>
      <c r="CP51" s="227"/>
      <c r="CQ51" s="227"/>
      <c r="CR51" s="227"/>
      <c r="CS51" s="228"/>
      <c r="CT51" s="15"/>
      <c r="CU51" s="15"/>
      <c r="CV51" s="15"/>
      <c r="CW51" s="15"/>
      <c r="CX51" s="247">
        <f>6000000-CL51</f>
        <v>5264505</v>
      </c>
      <c r="CY51" s="247"/>
      <c r="CZ51" s="247"/>
      <c r="DA51" s="247"/>
      <c r="DB51" s="247"/>
      <c r="DC51" s="247"/>
      <c r="DD51" s="247"/>
    </row>
    <row r="52" spans="1:108" s="12" customFormat="1" ht="30" customHeight="1" x14ac:dyDescent="0.15">
      <c r="B52" s="269">
        <v>45327</v>
      </c>
      <c r="C52" s="270"/>
      <c r="D52" s="270"/>
      <c r="E52" s="270"/>
      <c r="F52" s="271"/>
      <c r="G52" s="272">
        <v>139</v>
      </c>
      <c r="H52" s="273"/>
      <c r="I52" s="273"/>
      <c r="J52" s="273"/>
      <c r="K52" s="274"/>
      <c r="L52" s="241" t="s">
        <v>125</v>
      </c>
      <c r="M52" s="221"/>
      <c r="N52" s="221"/>
      <c r="O52" s="221"/>
      <c r="P52" s="221"/>
      <c r="Q52" s="221"/>
      <c r="R52" s="222"/>
      <c r="S52" s="229"/>
      <c r="T52" s="230"/>
      <c r="U52" s="231"/>
      <c r="V52" s="229">
        <v>45373</v>
      </c>
      <c r="W52" s="230"/>
      <c r="X52" s="231"/>
      <c r="Y52" s="232" t="s">
        <v>563</v>
      </c>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4"/>
      <c r="AY52" s="232"/>
      <c r="AZ52" s="233"/>
      <c r="BA52" s="233"/>
      <c r="BB52" s="233"/>
      <c r="BC52" s="233"/>
      <c r="BD52" s="233"/>
      <c r="BE52" s="233"/>
      <c r="BF52" s="233"/>
      <c r="BG52" s="233"/>
      <c r="BH52" s="233"/>
      <c r="BI52" s="233"/>
      <c r="BJ52" s="233"/>
      <c r="BK52" s="233"/>
      <c r="BL52" s="233"/>
      <c r="BM52" s="233"/>
      <c r="BN52" s="234"/>
      <c r="BO52" s="241" t="s">
        <v>34</v>
      </c>
      <c r="BP52" s="221"/>
      <c r="BQ52" s="221"/>
      <c r="BR52" s="221"/>
      <c r="BS52" s="221"/>
      <c r="BT52" s="221"/>
      <c r="BU52" s="221"/>
      <c r="BV52" s="221"/>
      <c r="BW52" s="222"/>
      <c r="BX52" s="238">
        <v>660</v>
      </c>
      <c r="BY52" s="239"/>
      <c r="BZ52" s="239"/>
      <c r="CA52" s="240"/>
      <c r="CB52" s="238">
        <v>1</v>
      </c>
      <c r="CC52" s="239"/>
      <c r="CD52" s="240"/>
      <c r="CE52" s="226">
        <f>BX52*CB52</f>
        <v>660</v>
      </c>
      <c r="CF52" s="227"/>
      <c r="CG52" s="227"/>
      <c r="CH52" s="227"/>
      <c r="CI52" s="227"/>
      <c r="CJ52" s="227"/>
      <c r="CK52" s="228"/>
      <c r="CL52" s="226">
        <f>CL51+CE52</f>
        <v>736155</v>
      </c>
      <c r="CM52" s="227"/>
      <c r="CN52" s="227"/>
      <c r="CO52" s="227"/>
      <c r="CP52" s="227"/>
      <c r="CQ52" s="227"/>
      <c r="CR52" s="227"/>
      <c r="CS52" s="228"/>
      <c r="CT52" s="15"/>
      <c r="CU52" s="15"/>
      <c r="CV52" s="15"/>
      <c r="CW52" s="15"/>
      <c r="CX52" s="247">
        <f>6000000-CL52</f>
        <v>5263845</v>
      </c>
      <c r="CY52" s="247"/>
      <c r="CZ52" s="247"/>
      <c r="DA52" s="247"/>
      <c r="DB52" s="247"/>
      <c r="DC52" s="247"/>
      <c r="DD52" s="247"/>
    </row>
    <row r="53" spans="1:108" s="12" customFormat="1" ht="30" customHeight="1" x14ac:dyDescent="0.15">
      <c r="B53" s="269">
        <v>45327</v>
      </c>
      <c r="C53" s="270"/>
      <c r="D53" s="270"/>
      <c r="E53" s="270"/>
      <c r="F53" s="271"/>
      <c r="G53" s="272">
        <v>139</v>
      </c>
      <c r="H53" s="273"/>
      <c r="I53" s="273"/>
      <c r="J53" s="273"/>
      <c r="K53" s="274"/>
      <c r="L53" s="241" t="s">
        <v>50</v>
      </c>
      <c r="M53" s="221"/>
      <c r="N53" s="221"/>
      <c r="O53" s="221"/>
      <c r="P53" s="221"/>
      <c r="Q53" s="221"/>
      <c r="R53" s="222"/>
      <c r="S53" s="122"/>
      <c r="T53" s="123"/>
      <c r="U53" s="124"/>
      <c r="V53" s="229">
        <v>45382</v>
      </c>
      <c r="W53" s="230"/>
      <c r="X53" s="231"/>
      <c r="Y53" s="241" t="s">
        <v>534</v>
      </c>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2"/>
      <c r="AY53" s="130"/>
      <c r="AZ53" s="29"/>
      <c r="BA53" s="29"/>
      <c r="BB53" s="29"/>
      <c r="BC53" s="29"/>
      <c r="BD53" s="29"/>
      <c r="BE53" s="29"/>
      <c r="BF53" s="29"/>
      <c r="BG53" s="29"/>
      <c r="BH53" s="29"/>
      <c r="BI53" s="29"/>
      <c r="BJ53" s="29"/>
      <c r="BK53" s="29"/>
      <c r="BL53" s="29"/>
      <c r="BM53" s="29"/>
      <c r="BN53" s="131"/>
      <c r="BO53" s="241" t="s">
        <v>34</v>
      </c>
      <c r="BP53" s="221"/>
      <c r="BQ53" s="221"/>
      <c r="BR53" s="221"/>
      <c r="BS53" s="221"/>
      <c r="BT53" s="221"/>
      <c r="BU53" s="221"/>
      <c r="BV53" s="221"/>
      <c r="BW53" s="222"/>
      <c r="BX53" s="235">
        <v>186461</v>
      </c>
      <c r="BY53" s="236"/>
      <c r="BZ53" s="236"/>
      <c r="CA53" s="237"/>
      <c r="CB53" s="238">
        <v>1</v>
      </c>
      <c r="CC53" s="239"/>
      <c r="CD53" s="240"/>
      <c r="CE53" s="226">
        <f>BX53*CB53</f>
        <v>186461</v>
      </c>
      <c r="CF53" s="227"/>
      <c r="CG53" s="227"/>
      <c r="CH53" s="227"/>
      <c r="CI53" s="227"/>
      <c r="CJ53" s="227"/>
      <c r="CK53" s="228"/>
      <c r="CL53" s="226">
        <f>CL52+CE53</f>
        <v>922616</v>
      </c>
      <c r="CM53" s="227"/>
      <c r="CN53" s="227"/>
      <c r="CO53" s="227"/>
      <c r="CP53" s="227"/>
      <c r="CQ53" s="227"/>
      <c r="CR53" s="227"/>
      <c r="CS53" s="228"/>
      <c r="CT53" s="13"/>
      <c r="CU53" s="14"/>
      <c r="CV53" s="14"/>
      <c r="CW53" s="14"/>
      <c r="CX53" s="247">
        <f>6000000-CL53</f>
        <v>5077384</v>
      </c>
      <c r="CY53" s="247"/>
      <c r="CZ53" s="247"/>
      <c r="DA53" s="247"/>
      <c r="DB53" s="247"/>
      <c r="DC53" s="247"/>
      <c r="DD53" s="247"/>
    </row>
    <row r="54" spans="1:108" s="12" customFormat="1" ht="30" customHeight="1" x14ac:dyDescent="0.15">
      <c r="B54" s="269">
        <v>45327</v>
      </c>
      <c r="C54" s="270"/>
      <c r="D54" s="270"/>
      <c r="E54" s="270"/>
      <c r="F54" s="271"/>
      <c r="G54" s="272">
        <v>139</v>
      </c>
      <c r="H54" s="273"/>
      <c r="I54" s="273"/>
      <c r="J54" s="273"/>
      <c r="K54" s="274"/>
      <c r="L54" s="241" t="s">
        <v>50</v>
      </c>
      <c r="M54" s="221"/>
      <c r="N54" s="221"/>
      <c r="O54" s="221"/>
      <c r="P54" s="221"/>
      <c r="Q54" s="221"/>
      <c r="R54" s="222"/>
      <c r="S54" s="229"/>
      <c r="T54" s="230"/>
      <c r="U54" s="231"/>
      <c r="V54" s="229">
        <v>45373</v>
      </c>
      <c r="W54" s="230"/>
      <c r="X54" s="231"/>
      <c r="Y54" s="232" t="s">
        <v>540</v>
      </c>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4"/>
      <c r="AY54" s="232"/>
      <c r="AZ54" s="233"/>
      <c r="BA54" s="233"/>
      <c r="BB54" s="233"/>
      <c r="BC54" s="233"/>
      <c r="BD54" s="233"/>
      <c r="BE54" s="233"/>
      <c r="BF54" s="233"/>
      <c r="BG54" s="233"/>
      <c r="BH54" s="233"/>
      <c r="BI54" s="233"/>
      <c r="BJ54" s="233"/>
      <c r="BK54" s="233"/>
      <c r="BL54" s="233"/>
      <c r="BM54" s="233"/>
      <c r="BN54" s="234"/>
      <c r="BO54" s="241" t="s">
        <v>34</v>
      </c>
      <c r="BP54" s="221"/>
      <c r="BQ54" s="221"/>
      <c r="BR54" s="221"/>
      <c r="BS54" s="221"/>
      <c r="BT54" s="221"/>
      <c r="BU54" s="221"/>
      <c r="BV54" s="221"/>
      <c r="BW54" s="222"/>
      <c r="BX54" s="235">
        <v>7006</v>
      </c>
      <c r="BY54" s="236"/>
      <c r="BZ54" s="236"/>
      <c r="CA54" s="237"/>
      <c r="CB54" s="238">
        <v>1</v>
      </c>
      <c r="CC54" s="239"/>
      <c r="CD54" s="240"/>
      <c r="CE54" s="226">
        <f>BX54*CB54</f>
        <v>7006</v>
      </c>
      <c r="CF54" s="227"/>
      <c r="CG54" s="227"/>
      <c r="CH54" s="227"/>
      <c r="CI54" s="227"/>
      <c r="CJ54" s="227"/>
      <c r="CK54" s="228"/>
      <c r="CL54" s="226">
        <f>CL53+CE54</f>
        <v>929622</v>
      </c>
      <c r="CM54" s="227"/>
      <c r="CN54" s="227"/>
      <c r="CO54" s="227"/>
      <c r="CP54" s="227"/>
      <c r="CQ54" s="227"/>
      <c r="CR54" s="227"/>
      <c r="CS54" s="228"/>
      <c r="CT54" s="15"/>
      <c r="CU54" s="15"/>
      <c r="CV54" s="15"/>
      <c r="CW54" s="15"/>
      <c r="CX54" s="247">
        <f>6000000-CL54</f>
        <v>5070378</v>
      </c>
      <c r="CY54" s="247"/>
      <c r="CZ54" s="247"/>
      <c r="DA54" s="247"/>
      <c r="DB54" s="247"/>
      <c r="DC54" s="247"/>
      <c r="DD54" s="247"/>
    </row>
    <row r="55" spans="1:108" s="12" customFormat="1" ht="30" customHeight="1" x14ac:dyDescent="0.15">
      <c r="B55" s="269">
        <v>45341</v>
      </c>
      <c r="C55" s="270"/>
      <c r="D55" s="270"/>
      <c r="E55" s="270"/>
      <c r="F55" s="271"/>
      <c r="G55" s="272">
        <v>153</v>
      </c>
      <c r="H55" s="273"/>
      <c r="I55" s="273"/>
      <c r="J55" s="273"/>
      <c r="K55" s="274"/>
      <c r="L55" s="241" t="s">
        <v>50</v>
      </c>
      <c r="M55" s="221"/>
      <c r="N55" s="221"/>
      <c r="O55" s="221"/>
      <c r="P55" s="221"/>
      <c r="Q55" s="221"/>
      <c r="R55" s="222"/>
      <c r="S55" s="229">
        <v>45344</v>
      </c>
      <c r="T55" s="230"/>
      <c r="U55" s="231"/>
      <c r="V55" s="229">
        <v>45373</v>
      </c>
      <c r="W55" s="230"/>
      <c r="X55" s="231"/>
      <c r="Y55" s="232" t="s">
        <v>478</v>
      </c>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4"/>
      <c r="AY55" s="232"/>
      <c r="AZ55" s="233"/>
      <c r="BA55" s="233"/>
      <c r="BB55" s="233"/>
      <c r="BC55" s="233"/>
      <c r="BD55" s="233"/>
      <c r="BE55" s="233"/>
      <c r="BF55" s="233"/>
      <c r="BG55" s="233"/>
      <c r="BH55" s="233"/>
      <c r="BI55" s="233"/>
      <c r="BJ55" s="233"/>
      <c r="BK55" s="233"/>
      <c r="BL55" s="233"/>
      <c r="BM55" s="233"/>
      <c r="BN55" s="234"/>
      <c r="BO55" s="232" t="s">
        <v>493</v>
      </c>
      <c r="BP55" s="233"/>
      <c r="BQ55" s="233"/>
      <c r="BR55" s="233"/>
      <c r="BS55" s="233"/>
      <c r="BT55" s="233"/>
      <c r="BU55" s="233"/>
      <c r="BV55" s="233"/>
      <c r="BW55" s="234"/>
      <c r="BX55" s="235">
        <v>172766</v>
      </c>
      <c r="BY55" s="236"/>
      <c r="BZ55" s="236"/>
      <c r="CA55" s="237"/>
      <c r="CB55" s="238">
        <v>1</v>
      </c>
      <c r="CC55" s="239"/>
      <c r="CD55" s="240"/>
      <c r="CE55" s="235">
        <f>BX55*CB55</f>
        <v>172766</v>
      </c>
      <c r="CF55" s="236"/>
      <c r="CG55" s="236"/>
      <c r="CH55" s="236"/>
      <c r="CI55" s="236"/>
      <c r="CJ55" s="236"/>
      <c r="CK55" s="237"/>
      <c r="CL55" s="226">
        <f>CL54+CE55</f>
        <v>1102388</v>
      </c>
      <c r="CM55" s="227"/>
      <c r="CN55" s="227"/>
      <c r="CO55" s="227"/>
      <c r="CP55" s="227"/>
      <c r="CQ55" s="227"/>
      <c r="CR55" s="227"/>
      <c r="CS55" s="228"/>
      <c r="CT55" s="15"/>
      <c r="CU55" s="15"/>
      <c r="CV55" s="15"/>
      <c r="CW55" s="15"/>
      <c r="CX55" s="247">
        <f>6000000-CL55</f>
        <v>4897612</v>
      </c>
      <c r="CY55" s="247"/>
      <c r="CZ55" s="247"/>
      <c r="DA55" s="247"/>
      <c r="DB55" s="247"/>
      <c r="DC55" s="247"/>
      <c r="DD55" s="247"/>
    </row>
    <row r="56" spans="1:108" s="12" customFormat="1" ht="30" customHeight="1" x14ac:dyDescent="0.15">
      <c r="B56" s="269">
        <v>45341</v>
      </c>
      <c r="C56" s="270"/>
      <c r="D56" s="270"/>
      <c r="E56" s="270"/>
      <c r="F56" s="271"/>
      <c r="G56" s="272">
        <v>148</v>
      </c>
      <c r="H56" s="273"/>
      <c r="I56" s="273"/>
      <c r="J56" s="273"/>
      <c r="K56" s="274"/>
      <c r="L56" s="241" t="s">
        <v>50</v>
      </c>
      <c r="M56" s="221"/>
      <c r="N56" s="221"/>
      <c r="O56" s="221"/>
      <c r="P56" s="221"/>
      <c r="Q56" s="221"/>
      <c r="R56" s="222"/>
      <c r="S56" s="229">
        <v>45352</v>
      </c>
      <c r="T56" s="230"/>
      <c r="U56" s="231"/>
      <c r="V56" s="229">
        <v>45373</v>
      </c>
      <c r="W56" s="230"/>
      <c r="X56" s="231"/>
      <c r="Y56" s="232" t="s">
        <v>465</v>
      </c>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232"/>
      <c r="AZ56" s="233"/>
      <c r="BA56" s="233"/>
      <c r="BB56" s="233"/>
      <c r="BC56" s="233"/>
      <c r="BD56" s="233"/>
      <c r="BE56" s="233"/>
      <c r="BF56" s="233"/>
      <c r="BG56" s="233"/>
      <c r="BH56" s="233"/>
      <c r="BI56" s="233"/>
      <c r="BJ56" s="233"/>
      <c r="BK56" s="233"/>
      <c r="BL56" s="233"/>
      <c r="BM56" s="233"/>
      <c r="BN56" s="234"/>
      <c r="BO56" s="241" t="s">
        <v>34</v>
      </c>
      <c r="BP56" s="221"/>
      <c r="BQ56" s="221"/>
      <c r="BR56" s="221"/>
      <c r="BS56" s="221"/>
      <c r="BT56" s="221"/>
      <c r="BU56" s="221"/>
      <c r="BV56" s="221"/>
      <c r="BW56" s="222"/>
      <c r="BX56" s="238">
        <v>14405</v>
      </c>
      <c r="BY56" s="239"/>
      <c r="BZ56" s="239"/>
      <c r="CA56" s="240"/>
      <c r="CB56" s="238">
        <v>1</v>
      </c>
      <c r="CC56" s="239"/>
      <c r="CD56" s="240"/>
      <c r="CE56" s="226">
        <f>BX56*CB56</f>
        <v>14405</v>
      </c>
      <c r="CF56" s="227"/>
      <c r="CG56" s="227"/>
      <c r="CH56" s="227"/>
      <c r="CI56" s="227"/>
      <c r="CJ56" s="227"/>
      <c r="CK56" s="228"/>
      <c r="CL56" s="226">
        <f>CL55+CE56</f>
        <v>1116793</v>
      </c>
      <c r="CM56" s="227"/>
      <c r="CN56" s="227"/>
      <c r="CO56" s="227"/>
      <c r="CP56" s="227"/>
      <c r="CQ56" s="227"/>
      <c r="CR56" s="227"/>
      <c r="CS56" s="228"/>
      <c r="CT56" s="15"/>
      <c r="CU56" s="15"/>
      <c r="CV56" s="15"/>
      <c r="CW56" s="15"/>
      <c r="CX56" s="247">
        <f>6000000-CL56</f>
        <v>4883207</v>
      </c>
      <c r="CY56" s="247"/>
      <c r="CZ56" s="247"/>
      <c r="DA56" s="247"/>
      <c r="DB56" s="247"/>
      <c r="DC56" s="247"/>
      <c r="DD56" s="247"/>
    </row>
    <row r="57" spans="1:108" s="12" customFormat="1" ht="30" customHeight="1" x14ac:dyDescent="0.15">
      <c r="B57" s="269">
        <v>45342</v>
      </c>
      <c r="C57" s="270"/>
      <c r="D57" s="270"/>
      <c r="E57" s="270"/>
      <c r="F57" s="271"/>
      <c r="G57" s="272">
        <v>159</v>
      </c>
      <c r="H57" s="273"/>
      <c r="I57" s="273"/>
      <c r="J57" s="273"/>
      <c r="K57" s="274"/>
      <c r="L57" s="241" t="s">
        <v>50</v>
      </c>
      <c r="M57" s="221"/>
      <c r="N57" s="221"/>
      <c r="O57" s="221"/>
      <c r="P57" s="221"/>
      <c r="Q57" s="221"/>
      <c r="R57" s="222"/>
      <c r="S57" s="229">
        <v>45344</v>
      </c>
      <c r="T57" s="230"/>
      <c r="U57" s="231"/>
      <c r="V57" s="278">
        <v>45373</v>
      </c>
      <c r="W57" s="279"/>
      <c r="X57" s="280"/>
      <c r="Y57" s="259" t="s">
        <v>495</v>
      </c>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41" t="s">
        <v>34</v>
      </c>
      <c r="BP57" s="221"/>
      <c r="BQ57" s="221"/>
      <c r="BR57" s="221"/>
      <c r="BS57" s="221"/>
      <c r="BT57" s="221"/>
      <c r="BU57" s="221"/>
      <c r="BV57" s="221"/>
      <c r="BW57" s="222"/>
      <c r="BX57" s="252">
        <v>11981</v>
      </c>
      <c r="BY57" s="252"/>
      <c r="BZ57" s="252"/>
      <c r="CA57" s="252"/>
      <c r="CB57" s="252">
        <v>1</v>
      </c>
      <c r="CC57" s="252"/>
      <c r="CD57" s="252"/>
      <c r="CE57" s="226">
        <f>BX57*CB57</f>
        <v>11981</v>
      </c>
      <c r="CF57" s="227"/>
      <c r="CG57" s="227"/>
      <c r="CH57" s="227"/>
      <c r="CI57" s="227"/>
      <c r="CJ57" s="227"/>
      <c r="CK57" s="228"/>
      <c r="CL57" s="226">
        <f>CL56+CE57</f>
        <v>1128774</v>
      </c>
      <c r="CM57" s="227"/>
      <c r="CN57" s="227"/>
      <c r="CO57" s="227"/>
      <c r="CP57" s="227"/>
      <c r="CQ57" s="227"/>
      <c r="CR57" s="227"/>
      <c r="CS57" s="228"/>
      <c r="CT57" s="15"/>
      <c r="CU57" s="15"/>
      <c r="CV57" s="15"/>
      <c r="CW57" s="15"/>
      <c r="CX57" s="247">
        <f>6000000-CL57</f>
        <v>4871226</v>
      </c>
      <c r="CY57" s="247"/>
      <c r="CZ57" s="247"/>
      <c r="DA57" s="247"/>
      <c r="DB57" s="247"/>
      <c r="DC57" s="247"/>
      <c r="DD57" s="247"/>
    </row>
    <row r="58" spans="1:108" s="12" customFormat="1" ht="30" customHeight="1" x14ac:dyDescent="0.15">
      <c r="B58" s="338">
        <v>45342</v>
      </c>
      <c r="C58" s="339"/>
      <c r="D58" s="339"/>
      <c r="E58" s="339"/>
      <c r="F58" s="340"/>
      <c r="G58" s="272">
        <v>156</v>
      </c>
      <c r="H58" s="273"/>
      <c r="I58" s="273"/>
      <c r="J58" s="273"/>
      <c r="K58" s="274"/>
      <c r="L58" s="241" t="s">
        <v>50</v>
      </c>
      <c r="M58" s="221"/>
      <c r="N58" s="221"/>
      <c r="O58" s="221"/>
      <c r="P58" s="221"/>
      <c r="Q58" s="221"/>
      <c r="R58" s="222"/>
      <c r="S58" s="229">
        <v>45344</v>
      </c>
      <c r="T58" s="230"/>
      <c r="U58" s="231"/>
      <c r="V58" s="229">
        <v>45373</v>
      </c>
      <c r="W58" s="230"/>
      <c r="X58" s="231"/>
      <c r="Y58" s="314" t="s">
        <v>562</v>
      </c>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5"/>
      <c r="BP58" s="315"/>
      <c r="BQ58" s="315"/>
      <c r="BR58" s="315"/>
      <c r="BS58" s="315"/>
      <c r="BT58" s="315"/>
      <c r="BU58" s="315"/>
      <c r="BV58" s="315"/>
      <c r="BW58" s="315"/>
      <c r="BX58" s="282">
        <v>16698</v>
      </c>
      <c r="BY58" s="282"/>
      <c r="BZ58" s="282"/>
      <c r="CA58" s="282"/>
      <c r="CB58" s="282">
        <v>1</v>
      </c>
      <c r="CC58" s="282"/>
      <c r="CD58" s="282"/>
      <c r="CE58" s="226">
        <f>BX58*CB58</f>
        <v>16698</v>
      </c>
      <c r="CF58" s="227"/>
      <c r="CG58" s="227"/>
      <c r="CH58" s="227"/>
      <c r="CI58" s="227"/>
      <c r="CJ58" s="227"/>
      <c r="CK58" s="228"/>
      <c r="CL58" s="226">
        <f>CL57+CE58</f>
        <v>1145472</v>
      </c>
      <c r="CM58" s="227"/>
      <c r="CN58" s="227"/>
      <c r="CO58" s="227"/>
      <c r="CP58" s="227"/>
      <c r="CQ58" s="227"/>
      <c r="CR58" s="227"/>
      <c r="CS58" s="228"/>
      <c r="CX58" s="247">
        <f>6000000-CL58</f>
        <v>4854528</v>
      </c>
      <c r="CY58" s="247"/>
      <c r="CZ58" s="247"/>
      <c r="DA58" s="247"/>
      <c r="DB58" s="247"/>
      <c r="DC58" s="247"/>
      <c r="DD58" s="247"/>
    </row>
    <row r="59" spans="1:108" s="12" customFormat="1" ht="30" customHeight="1" x14ac:dyDescent="0.15">
      <c r="B59" s="338">
        <v>45342</v>
      </c>
      <c r="C59" s="339"/>
      <c r="D59" s="339"/>
      <c r="E59" s="339"/>
      <c r="F59" s="340"/>
      <c r="G59" s="272">
        <v>156</v>
      </c>
      <c r="H59" s="273"/>
      <c r="I59" s="273"/>
      <c r="J59" s="273"/>
      <c r="K59" s="274"/>
      <c r="L59" s="241" t="s">
        <v>50</v>
      </c>
      <c r="M59" s="221"/>
      <c r="N59" s="221"/>
      <c r="O59" s="221"/>
      <c r="P59" s="221"/>
      <c r="Q59" s="221"/>
      <c r="R59" s="222"/>
      <c r="S59" s="229">
        <v>45344</v>
      </c>
      <c r="T59" s="230"/>
      <c r="U59" s="231"/>
      <c r="V59" s="229">
        <v>45373</v>
      </c>
      <c r="W59" s="230"/>
      <c r="X59" s="231"/>
      <c r="Y59" s="314" t="s">
        <v>709</v>
      </c>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5"/>
      <c r="BP59" s="315"/>
      <c r="BQ59" s="315"/>
      <c r="BR59" s="315"/>
      <c r="BS59" s="315"/>
      <c r="BT59" s="315"/>
      <c r="BU59" s="315"/>
      <c r="BV59" s="315"/>
      <c r="BW59" s="315"/>
      <c r="BX59" s="282">
        <v>4770</v>
      </c>
      <c r="BY59" s="282"/>
      <c r="BZ59" s="282"/>
      <c r="CA59" s="282"/>
      <c r="CB59" s="282">
        <v>1</v>
      </c>
      <c r="CC59" s="282"/>
      <c r="CD59" s="282"/>
      <c r="CE59" s="235">
        <f>BX59*CB59</f>
        <v>4770</v>
      </c>
      <c r="CF59" s="236"/>
      <c r="CG59" s="236"/>
      <c r="CH59" s="236"/>
      <c r="CI59" s="236"/>
      <c r="CJ59" s="236"/>
      <c r="CK59" s="237"/>
      <c r="CL59" s="226">
        <f>CL58+CE59</f>
        <v>1150242</v>
      </c>
      <c r="CM59" s="227"/>
      <c r="CN59" s="227"/>
      <c r="CO59" s="227"/>
      <c r="CP59" s="227"/>
      <c r="CQ59" s="227"/>
      <c r="CR59" s="227"/>
      <c r="CS59" s="228"/>
      <c r="CX59" s="247">
        <f>6000000-CL59</f>
        <v>4849758</v>
      </c>
      <c r="CY59" s="247"/>
      <c r="CZ59" s="247"/>
      <c r="DA59" s="247"/>
      <c r="DB59" s="247"/>
      <c r="DC59" s="247"/>
      <c r="DD59" s="247"/>
    </row>
    <row r="60" spans="1:108" s="141" customFormat="1" ht="30" customHeight="1" x14ac:dyDescent="0.15">
      <c r="B60" s="328">
        <v>45342</v>
      </c>
      <c r="C60" s="329"/>
      <c r="D60" s="329"/>
      <c r="E60" s="329"/>
      <c r="F60" s="330"/>
      <c r="G60" s="316">
        <v>156</v>
      </c>
      <c r="H60" s="317"/>
      <c r="I60" s="317"/>
      <c r="J60" s="317"/>
      <c r="K60" s="318"/>
      <c r="L60" s="319" t="s">
        <v>50</v>
      </c>
      <c r="M60" s="320"/>
      <c r="N60" s="320"/>
      <c r="O60" s="320"/>
      <c r="P60" s="320"/>
      <c r="Q60" s="320"/>
      <c r="R60" s="321"/>
      <c r="S60" s="278">
        <v>45344</v>
      </c>
      <c r="T60" s="279"/>
      <c r="U60" s="280"/>
      <c r="V60" s="278">
        <v>45373</v>
      </c>
      <c r="W60" s="279"/>
      <c r="X60" s="280"/>
      <c r="Y60" s="281" t="s">
        <v>708</v>
      </c>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42"/>
      <c r="BP60" s="242"/>
      <c r="BQ60" s="242"/>
      <c r="BR60" s="242"/>
      <c r="BS60" s="242"/>
      <c r="BT60" s="242"/>
      <c r="BU60" s="242"/>
      <c r="BV60" s="242"/>
      <c r="BW60" s="242"/>
      <c r="BX60" s="243">
        <v>39160</v>
      </c>
      <c r="BY60" s="243"/>
      <c r="BZ60" s="243"/>
      <c r="CA60" s="243"/>
      <c r="CB60" s="243">
        <v>1</v>
      </c>
      <c r="CC60" s="243"/>
      <c r="CD60" s="243"/>
      <c r="CE60" s="235">
        <f>BX60*CB60</f>
        <v>39160</v>
      </c>
      <c r="CF60" s="236"/>
      <c r="CG60" s="236"/>
      <c r="CH60" s="236"/>
      <c r="CI60" s="236"/>
      <c r="CJ60" s="236"/>
      <c r="CK60" s="237"/>
      <c r="CL60" s="226">
        <f>CL59+CE60</f>
        <v>1189402</v>
      </c>
      <c r="CM60" s="227"/>
      <c r="CN60" s="227"/>
      <c r="CO60" s="227"/>
      <c r="CP60" s="227"/>
      <c r="CQ60" s="227"/>
      <c r="CR60" s="227"/>
      <c r="CS60" s="228"/>
      <c r="CX60" s="331">
        <f>6000000-CL60</f>
        <v>4810598</v>
      </c>
      <c r="CY60" s="331"/>
      <c r="CZ60" s="331"/>
      <c r="DA60" s="331"/>
      <c r="DB60" s="331"/>
      <c r="DC60" s="331"/>
      <c r="DD60" s="331"/>
    </row>
    <row r="61" spans="1:108" s="12" customFormat="1" ht="30" customHeight="1" x14ac:dyDescent="0.15">
      <c r="B61" s="344">
        <v>45342</v>
      </c>
      <c r="C61" s="345"/>
      <c r="D61" s="345"/>
      <c r="E61" s="345"/>
      <c r="F61" s="346"/>
      <c r="G61" s="316">
        <v>161</v>
      </c>
      <c r="H61" s="317"/>
      <c r="I61" s="317"/>
      <c r="J61" s="317"/>
      <c r="K61" s="318"/>
      <c r="L61" s="319" t="s">
        <v>50</v>
      </c>
      <c r="M61" s="320"/>
      <c r="N61" s="320"/>
      <c r="O61" s="320"/>
      <c r="P61" s="320"/>
      <c r="Q61" s="320"/>
      <c r="R61" s="321"/>
      <c r="S61" s="278">
        <v>45348</v>
      </c>
      <c r="T61" s="279"/>
      <c r="U61" s="280"/>
      <c r="V61" s="278">
        <v>45373</v>
      </c>
      <c r="W61" s="279"/>
      <c r="X61" s="280"/>
      <c r="Y61" s="319" t="s">
        <v>478</v>
      </c>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1"/>
      <c r="AY61" s="319"/>
      <c r="AZ61" s="320"/>
      <c r="BA61" s="320"/>
      <c r="BB61" s="320"/>
      <c r="BC61" s="320"/>
      <c r="BD61" s="320"/>
      <c r="BE61" s="320"/>
      <c r="BF61" s="320"/>
      <c r="BG61" s="320"/>
      <c r="BH61" s="320"/>
      <c r="BI61" s="320"/>
      <c r="BJ61" s="320"/>
      <c r="BK61" s="320"/>
      <c r="BL61" s="320"/>
      <c r="BM61" s="320"/>
      <c r="BN61" s="321"/>
      <c r="BO61" s="319" t="s">
        <v>493</v>
      </c>
      <c r="BP61" s="320"/>
      <c r="BQ61" s="320"/>
      <c r="BR61" s="320"/>
      <c r="BS61" s="320"/>
      <c r="BT61" s="320"/>
      <c r="BU61" s="320"/>
      <c r="BV61" s="320"/>
      <c r="BW61" s="321"/>
      <c r="BX61" s="235">
        <v>86383</v>
      </c>
      <c r="BY61" s="236"/>
      <c r="BZ61" s="236"/>
      <c r="CA61" s="237"/>
      <c r="CB61" s="235">
        <v>1</v>
      </c>
      <c r="CC61" s="236"/>
      <c r="CD61" s="237"/>
      <c r="CE61" s="235">
        <f>BX61*CB61</f>
        <v>86383</v>
      </c>
      <c r="CF61" s="236"/>
      <c r="CG61" s="236"/>
      <c r="CH61" s="236"/>
      <c r="CI61" s="236"/>
      <c r="CJ61" s="236"/>
      <c r="CK61" s="237"/>
      <c r="CL61" s="226">
        <f>CL60+CE61</f>
        <v>1275785</v>
      </c>
      <c r="CM61" s="227"/>
      <c r="CN61" s="227"/>
      <c r="CO61" s="227"/>
      <c r="CP61" s="227"/>
      <c r="CQ61" s="227"/>
      <c r="CR61" s="227"/>
      <c r="CS61" s="228"/>
      <c r="CT61" s="15"/>
      <c r="CU61" s="15"/>
      <c r="CV61" s="15"/>
      <c r="CW61" s="15"/>
      <c r="CX61" s="247">
        <f>6000000-CL61</f>
        <v>4724215</v>
      </c>
      <c r="CY61" s="247"/>
      <c r="CZ61" s="247"/>
      <c r="DA61" s="247"/>
      <c r="DB61" s="247"/>
      <c r="DC61" s="247"/>
      <c r="DD61" s="247"/>
    </row>
    <row r="62" spans="1:108" s="12" customFormat="1" ht="30" customHeight="1" x14ac:dyDescent="0.15">
      <c r="A62" s="134"/>
      <c r="B62" s="322">
        <v>45343</v>
      </c>
      <c r="C62" s="323"/>
      <c r="D62" s="323"/>
      <c r="E62" s="323"/>
      <c r="F62" s="324"/>
      <c r="G62" s="325">
        <v>162</v>
      </c>
      <c r="H62" s="326"/>
      <c r="I62" s="326"/>
      <c r="J62" s="326"/>
      <c r="K62" s="327"/>
      <c r="L62" s="241" t="s">
        <v>50</v>
      </c>
      <c r="M62" s="221"/>
      <c r="N62" s="221"/>
      <c r="O62" s="221"/>
      <c r="P62" s="221"/>
      <c r="Q62" s="221"/>
      <c r="R62" s="222"/>
      <c r="S62" s="266">
        <v>45344</v>
      </c>
      <c r="T62" s="267"/>
      <c r="U62" s="268"/>
      <c r="V62" s="266">
        <v>45373</v>
      </c>
      <c r="W62" s="267"/>
      <c r="X62" s="268"/>
      <c r="Y62" s="232" t="s">
        <v>498</v>
      </c>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4"/>
      <c r="AY62" s="232"/>
      <c r="AZ62" s="233"/>
      <c r="BA62" s="233"/>
      <c r="BB62" s="233"/>
      <c r="BC62" s="233"/>
      <c r="BD62" s="233"/>
      <c r="BE62" s="233"/>
      <c r="BF62" s="233"/>
      <c r="BG62" s="233"/>
      <c r="BH62" s="233"/>
      <c r="BI62" s="233"/>
      <c r="BJ62" s="233"/>
      <c r="BK62" s="233"/>
      <c r="BL62" s="233"/>
      <c r="BM62" s="233"/>
      <c r="BN62" s="234"/>
      <c r="BO62" s="19"/>
      <c r="BP62" s="20"/>
      <c r="BQ62" s="20"/>
      <c r="BR62" s="20"/>
      <c r="BS62" s="20"/>
      <c r="BT62" s="20"/>
      <c r="BU62" s="20"/>
      <c r="BV62" s="20"/>
      <c r="BW62" s="21"/>
      <c r="BX62" s="238">
        <v>24178</v>
      </c>
      <c r="BY62" s="239"/>
      <c r="BZ62" s="239"/>
      <c r="CA62" s="240"/>
      <c r="CB62" s="238">
        <v>1</v>
      </c>
      <c r="CC62" s="239"/>
      <c r="CD62" s="240"/>
      <c r="CE62" s="238">
        <f>BX62*CB62</f>
        <v>24178</v>
      </c>
      <c r="CF62" s="239"/>
      <c r="CG62" s="239"/>
      <c r="CH62" s="239"/>
      <c r="CI62" s="239"/>
      <c r="CJ62" s="239"/>
      <c r="CK62" s="240"/>
      <c r="CL62" s="226">
        <f>CL61+CE62</f>
        <v>1299963</v>
      </c>
      <c r="CM62" s="227"/>
      <c r="CN62" s="227"/>
      <c r="CO62" s="227"/>
      <c r="CP62" s="227"/>
      <c r="CQ62" s="227"/>
      <c r="CR62" s="227"/>
      <c r="CS62" s="228"/>
      <c r="CT62" s="15"/>
      <c r="CU62" s="15"/>
      <c r="CV62" s="15"/>
      <c r="CW62" s="15"/>
      <c r="CX62" s="247">
        <f>6000000-CL62</f>
        <v>4700037</v>
      </c>
      <c r="CY62" s="247"/>
      <c r="CZ62" s="247"/>
      <c r="DA62" s="247"/>
      <c r="DB62" s="247"/>
      <c r="DC62" s="247"/>
      <c r="DD62" s="247"/>
    </row>
    <row r="63" spans="1:108" s="12" customFormat="1" ht="30" customHeight="1" x14ac:dyDescent="0.15">
      <c r="A63" s="134"/>
      <c r="B63" s="322">
        <v>45343</v>
      </c>
      <c r="C63" s="323"/>
      <c r="D63" s="323"/>
      <c r="E63" s="323"/>
      <c r="F63" s="324"/>
      <c r="G63" s="325">
        <v>162</v>
      </c>
      <c r="H63" s="326"/>
      <c r="I63" s="326"/>
      <c r="J63" s="326"/>
      <c r="K63" s="327"/>
      <c r="L63" s="241" t="s">
        <v>50</v>
      </c>
      <c r="M63" s="221"/>
      <c r="N63" s="221"/>
      <c r="O63" s="221"/>
      <c r="P63" s="221"/>
      <c r="Q63" s="221"/>
      <c r="R63" s="222"/>
      <c r="S63" s="266">
        <v>45344</v>
      </c>
      <c r="T63" s="267"/>
      <c r="U63" s="268"/>
      <c r="V63" s="266">
        <v>45373</v>
      </c>
      <c r="W63" s="267"/>
      <c r="X63" s="268"/>
      <c r="Y63" s="232" t="s">
        <v>499</v>
      </c>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232"/>
      <c r="AZ63" s="233"/>
      <c r="BA63" s="233"/>
      <c r="BB63" s="233"/>
      <c r="BC63" s="233"/>
      <c r="BD63" s="233"/>
      <c r="BE63" s="233"/>
      <c r="BF63" s="233"/>
      <c r="BG63" s="233"/>
      <c r="BH63" s="233"/>
      <c r="BI63" s="233"/>
      <c r="BJ63" s="233"/>
      <c r="BK63" s="233"/>
      <c r="BL63" s="233"/>
      <c r="BM63" s="233"/>
      <c r="BN63" s="234"/>
      <c r="BO63" s="19"/>
      <c r="BP63" s="20"/>
      <c r="BQ63" s="20"/>
      <c r="BR63" s="20"/>
      <c r="BS63" s="20"/>
      <c r="BT63" s="20"/>
      <c r="BU63" s="20"/>
      <c r="BV63" s="20"/>
      <c r="BW63" s="21"/>
      <c r="BX63" s="238">
        <v>25170</v>
      </c>
      <c r="BY63" s="239"/>
      <c r="BZ63" s="239"/>
      <c r="CA63" s="240"/>
      <c r="CB63" s="238">
        <v>1</v>
      </c>
      <c r="CC63" s="239"/>
      <c r="CD63" s="240"/>
      <c r="CE63" s="238">
        <f>BX63*CB63</f>
        <v>25170</v>
      </c>
      <c r="CF63" s="239"/>
      <c r="CG63" s="239"/>
      <c r="CH63" s="239"/>
      <c r="CI63" s="239"/>
      <c r="CJ63" s="239"/>
      <c r="CK63" s="240"/>
      <c r="CL63" s="226">
        <f>CL62+CE63</f>
        <v>1325133</v>
      </c>
      <c r="CM63" s="227"/>
      <c r="CN63" s="227"/>
      <c r="CO63" s="227"/>
      <c r="CP63" s="227"/>
      <c r="CQ63" s="227"/>
      <c r="CR63" s="227"/>
      <c r="CS63" s="228"/>
      <c r="CT63" s="15"/>
      <c r="CU63" s="15"/>
      <c r="CV63" s="15"/>
      <c r="CW63" s="15"/>
      <c r="CX63" s="247">
        <f>6000000-CL63</f>
        <v>4674867</v>
      </c>
      <c r="CY63" s="247"/>
      <c r="CZ63" s="247"/>
      <c r="DA63" s="247"/>
      <c r="DB63" s="247"/>
      <c r="DC63" s="247"/>
      <c r="DD63" s="247"/>
    </row>
    <row r="64" spans="1:108" s="12" customFormat="1" ht="30" customHeight="1" x14ac:dyDescent="0.15">
      <c r="B64" s="269">
        <v>45348</v>
      </c>
      <c r="C64" s="270"/>
      <c r="D64" s="270"/>
      <c r="E64" s="270"/>
      <c r="F64" s="271"/>
      <c r="G64" s="272">
        <v>169</v>
      </c>
      <c r="H64" s="273"/>
      <c r="I64" s="273"/>
      <c r="J64" s="273"/>
      <c r="K64" s="274"/>
      <c r="L64" s="241" t="s">
        <v>17</v>
      </c>
      <c r="M64" s="221"/>
      <c r="N64" s="221"/>
      <c r="O64" s="221"/>
      <c r="P64" s="221"/>
      <c r="Q64" s="221"/>
      <c r="R64" s="222"/>
      <c r="S64" s="229"/>
      <c r="T64" s="230"/>
      <c r="U64" s="231"/>
      <c r="V64" s="278">
        <v>45350</v>
      </c>
      <c r="W64" s="279"/>
      <c r="X64" s="280"/>
      <c r="Y64" s="314" t="s">
        <v>490</v>
      </c>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4"/>
      <c r="BC64" s="314"/>
      <c r="BD64" s="314"/>
      <c r="BE64" s="314"/>
      <c r="BF64" s="314"/>
      <c r="BG64" s="314"/>
      <c r="BH64" s="314"/>
      <c r="BI64" s="314"/>
      <c r="BJ64" s="314"/>
      <c r="BK64" s="314"/>
      <c r="BL64" s="314"/>
      <c r="BM64" s="314"/>
      <c r="BN64" s="314"/>
      <c r="BO64" s="315"/>
      <c r="BP64" s="315"/>
      <c r="BQ64" s="315"/>
      <c r="BR64" s="315"/>
      <c r="BS64" s="315"/>
      <c r="BT64" s="315"/>
      <c r="BU64" s="315"/>
      <c r="BV64" s="315"/>
      <c r="BW64" s="315"/>
      <c r="BX64" s="243">
        <v>2266</v>
      </c>
      <c r="BY64" s="243"/>
      <c r="BZ64" s="243"/>
      <c r="CA64" s="243"/>
      <c r="CB64" s="282">
        <v>1</v>
      </c>
      <c r="CC64" s="282"/>
      <c r="CD64" s="282"/>
      <c r="CE64" s="226">
        <f>BX64*CB64</f>
        <v>2266</v>
      </c>
      <c r="CF64" s="227"/>
      <c r="CG64" s="227"/>
      <c r="CH64" s="227"/>
      <c r="CI64" s="227"/>
      <c r="CJ64" s="227"/>
      <c r="CK64" s="228"/>
      <c r="CL64" s="226">
        <f>CL63+CE64</f>
        <v>1327399</v>
      </c>
      <c r="CM64" s="227"/>
      <c r="CN64" s="227"/>
      <c r="CO64" s="227"/>
      <c r="CP64" s="227"/>
      <c r="CQ64" s="227"/>
      <c r="CR64" s="227"/>
      <c r="CS64" s="228"/>
      <c r="CX64" s="247">
        <f>6000000-CL64</f>
        <v>4672601</v>
      </c>
      <c r="CY64" s="247"/>
      <c r="CZ64" s="247"/>
      <c r="DA64" s="247"/>
      <c r="DB64" s="247"/>
      <c r="DC64" s="247"/>
      <c r="DD64" s="247"/>
    </row>
    <row r="65" spans="2:108" s="146" customFormat="1" ht="30" customHeight="1" x14ac:dyDescent="0.15">
      <c r="B65" s="269">
        <v>45362</v>
      </c>
      <c r="C65" s="270"/>
      <c r="D65" s="270"/>
      <c r="E65" s="270"/>
      <c r="F65" s="271"/>
      <c r="G65" s="272">
        <v>170</v>
      </c>
      <c r="H65" s="273"/>
      <c r="I65" s="273"/>
      <c r="J65" s="273"/>
      <c r="K65" s="274"/>
      <c r="L65" s="241" t="s">
        <v>17</v>
      </c>
      <c r="M65" s="221"/>
      <c r="N65" s="221"/>
      <c r="O65" s="221"/>
      <c r="P65" s="221"/>
      <c r="Q65" s="221"/>
      <c r="R65" s="222"/>
      <c r="S65" s="229"/>
      <c r="T65" s="230"/>
      <c r="U65" s="231"/>
      <c r="V65" s="229"/>
      <c r="W65" s="230"/>
      <c r="X65" s="231"/>
      <c r="Y65" s="259" t="s">
        <v>809</v>
      </c>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60">
        <v>1030</v>
      </c>
      <c r="AZ65" s="259"/>
      <c r="BA65" s="259"/>
      <c r="BB65" s="259"/>
      <c r="BC65" s="259"/>
      <c r="BD65" s="259"/>
      <c r="BE65" s="259"/>
      <c r="BF65" s="259"/>
      <c r="BG65" s="259"/>
      <c r="BH65" s="259"/>
      <c r="BI65" s="259"/>
      <c r="BJ65" s="259"/>
      <c r="BK65" s="259"/>
      <c r="BL65" s="259"/>
      <c r="BM65" s="259"/>
      <c r="BN65" s="259"/>
      <c r="BO65" s="261"/>
      <c r="BP65" s="261"/>
      <c r="BQ65" s="261"/>
      <c r="BR65" s="261"/>
      <c r="BS65" s="261"/>
      <c r="BT65" s="261"/>
      <c r="BU65" s="261"/>
      <c r="BV65" s="261"/>
      <c r="BW65" s="261"/>
      <c r="BX65" s="243">
        <v>1133</v>
      </c>
      <c r="BY65" s="243"/>
      <c r="BZ65" s="243"/>
      <c r="CA65" s="243"/>
      <c r="CB65" s="252">
        <v>1</v>
      </c>
      <c r="CC65" s="252"/>
      <c r="CD65" s="252"/>
      <c r="CE65" s="226">
        <f>BX65*CB65</f>
        <v>1133</v>
      </c>
      <c r="CF65" s="227"/>
      <c r="CG65" s="227"/>
      <c r="CH65" s="227"/>
      <c r="CI65" s="227"/>
      <c r="CJ65" s="227"/>
      <c r="CK65" s="228"/>
      <c r="CL65" s="226">
        <f>CL64+CE65</f>
        <v>1328532</v>
      </c>
      <c r="CM65" s="227"/>
      <c r="CN65" s="227"/>
      <c r="CO65" s="227"/>
      <c r="CP65" s="227"/>
      <c r="CQ65" s="227"/>
      <c r="CR65" s="227"/>
      <c r="CS65" s="228"/>
      <c r="CT65" s="15"/>
      <c r="CU65" s="15"/>
      <c r="CV65" s="15"/>
      <c r="CW65" s="15"/>
      <c r="CX65" s="247">
        <f>6000000-CL65</f>
        <v>4671468</v>
      </c>
      <c r="CY65" s="247"/>
      <c r="CZ65" s="247"/>
      <c r="DA65" s="247"/>
      <c r="DB65" s="247"/>
      <c r="DC65" s="247"/>
      <c r="DD65" s="247"/>
    </row>
    <row r="66" spans="2:108" s="12" customFormat="1" ht="30" customHeight="1" x14ac:dyDescent="0.15">
      <c r="B66" s="269">
        <v>45362</v>
      </c>
      <c r="C66" s="270"/>
      <c r="D66" s="270"/>
      <c r="E66" s="270"/>
      <c r="F66" s="271"/>
      <c r="G66" s="272">
        <v>170</v>
      </c>
      <c r="H66" s="273"/>
      <c r="I66" s="273"/>
      <c r="J66" s="273"/>
      <c r="K66" s="274"/>
      <c r="L66" s="241" t="s">
        <v>17</v>
      </c>
      <c r="M66" s="221"/>
      <c r="N66" s="221"/>
      <c r="O66" s="221"/>
      <c r="P66" s="221"/>
      <c r="Q66" s="221"/>
      <c r="R66" s="222"/>
      <c r="S66" s="229"/>
      <c r="T66" s="230"/>
      <c r="U66" s="231"/>
      <c r="V66" s="278">
        <v>45382</v>
      </c>
      <c r="W66" s="279"/>
      <c r="X66" s="280"/>
      <c r="Y66" s="281" t="s">
        <v>721</v>
      </c>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59" t="s">
        <v>502</v>
      </c>
      <c r="AZ66" s="259"/>
      <c r="BA66" s="259"/>
      <c r="BB66" s="259"/>
      <c r="BC66" s="259"/>
      <c r="BD66" s="259"/>
      <c r="BE66" s="259"/>
      <c r="BF66" s="259"/>
      <c r="BG66" s="259"/>
      <c r="BH66" s="259"/>
      <c r="BI66" s="259"/>
      <c r="BJ66" s="259"/>
      <c r="BK66" s="259"/>
      <c r="BL66" s="259"/>
      <c r="BM66" s="259"/>
      <c r="BN66" s="259"/>
      <c r="BO66" s="261"/>
      <c r="BP66" s="261"/>
      <c r="BQ66" s="261"/>
      <c r="BR66" s="261"/>
      <c r="BS66" s="261"/>
      <c r="BT66" s="261"/>
      <c r="BU66" s="261"/>
      <c r="BV66" s="261"/>
      <c r="BW66" s="261"/>
      <c r="BX66" s="282">
        <v>84</v>
      </c>
      <c r="BY66" s="282"/>
      <c r="BZ66" s="282"/>
      <c r="CA66" s="282"/>
      <c r="CB66" s="252">
        <v>11</v>
      </c>
      <c r="CC66" s="252"/>
      <c r="CD66" s="252"/>
      <c r="CE66" s="235">
        <f>BX66*CB66</f>
        <v>924</v>
      </c>
      <c r="CF66" s="236"/>
      <c r="CG66" s="236"/>
      <c r="CH66" s="236"/>
      <c r="CI66" s="236"/>
      <c r="CJ66" s="236"/>
      <c r="CK66" s="237"/>
      <c r="CL66" s="226">
        <f>CL65+CE66</f>
        <v>1329456</v>
      </c>
      <c r="CM66" s="227"/>
      <c r="CN66" s="227"/>
      <c r="CO66" s="227"/>
      <c r="CP66" s="227"/>
      <c r="CQ66" s="227"/>
      <c r="CR66" s="227"/>
      <c r="CS66" s="228"/>
      <c r="CT66" s="15"/>
      <c r="CU66" s="15"/>
      <c r="CV66" s="15"/>
      <c r="CW66" s="15"/>
      <c r="CX66" s="247">
        <f>6000000-CL66</f>
        <v>4670544</v>
      </c>
      <c r="CY66" s="247"/>
      <c r="CZ66" s="247"/>
      <c r="DA66" s="247"/>
      <c r="DB66" s="247"/>
      <c r="DC66" s="247"/>
      <c r="DD66" s="247"/>
    </row>
    <row r="67" spans="2:108" s="12" customFormat="1" ht="30" customHeight="1" x14ac:dyDescent="0.15">
      <c r="B67" s="269">
        <v>45369</v>
      </c>
      <c r="C67" s="270"/>
      <c r="D67" s="270"/>
      <c r="E67" s="270"/>
      <c r="F67" s="271"/>
      <c r="G67" s="272">
        <v>172</v>
      </c>
      <c r="H67" s="273"/>
      <c r="I67" s="273"/>
      <c r="J67" s="273"/>
      <c r="K67" s="274"/>
      <c r="L67" s="241" t="s">
        <v>52</v>
      </c>
      <c r="M67" s="221"/>
      <c r="N67" s="221"/>
      <c r="O67" s="221"/>
      <c r="P67" s="221"/>
      <c r="Q67" s="221"/>
      <c r="R67" s="222"/>
      <c r="S67" s="229"/>
      <c r="T67" s="230"/>
      <c r="U67" s="231"/>
      <c r="V67" s="229">
        <v>45379</v>
      </c>
      <c r="W67" s="230"/>
      <c r="X67" s="231"/>
      <c r="Y67" s="259" t="s">
        <v>566</v>
      </c>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t="s">
        <v>565</v>
      </c>
      <c r="BP67" s="259"/>
      <c r="BQ67" s="259"/>
      <c r="BR67" s="259"/>
      <c r="BS67" s="259"/>
      <c r="BT67" s="259"/>
      <c r="BU67" s="259"/>
      <c r="BV67" s="259"/>
      <c r="BW67" s="259"/>
      <c r="BX67" s="252">
        <v>1650</v>
      </c>
      <c r="BY67" s="252"/>
      <c r="BZ67" s="252"/>
      <c r="CA67" s="252"/>
      <c r="CB67" s="252">
        <v>1</v>
      </c>
      <c r="CC67" s="252"/>
      <c r="CD67" s="252"/>
      <c r="CE67" s="226">
        <f>BX67*CB67</f>
        <v>1650</v>
      </c>
      <c r="CF67" s="227"/>
      <c r="CG67" s="227"/>
      <c r="CH67" s="227"/>
      <c r="CI67" s="227"/>
      <c r="CJ67" s="227"/>
      <c r="CK67" s="228"/>
      <c r="CL67" s="226">
        <f>CL66+CE67</f>
        <v>1331106</v>
      </c>
      <c r="CM67" s="227"/>
      <c r="CN67" s="227"/>
      <c r="CO67" s="227"/>
      <c r="CP67" s="227"/>
      <c r="CQ67" s="227"/>
      <c r="CR67" s="227"/>
      <c r="CS67" s="228"/>
      <c r="CT67" s="15"/>
      <c r="CU67" s="15"/>
      <c r="CV67" s="15"/>
      <c r="CW67" s="15"/>
      <c r="CX67" s="247">
        <f>6000000-CL67</f>
        <v>4668894</v>
      </c>
      <c r="CY67" s="247"/>
      <c r="CZ67" s="247"/>
      <c r="DA67" s="247"/>
      <c r="DB67" s="247"/>
      <c r="DC67" s="247"/>
      <c r="DD67" s="247"/>
    </row>
    <row r="68" spans="2:108" s="12" customFormat="1" ht="30" customHeight="1" x14ac:dyDescent="0.15">
      <c r="B68" s="269">
        <v>45373</v>
      </c>
      <c r="C68" s="270"/>
      <c r="D68" s="270"/>
      <c r="E68" s="270"/>
      <c r="F68" s="271"/>
      <c r="G68" s="272">
        <v>173</v>
      </c>
      <c r="H68" s="273"/>
      <c r="I68" s="273"/>
      <c r="J68" s="273"/>
      <c r="K68" s="274"/>
      <c r="L68" s="241" t="s">
        <v>17</v>
      </c>
      <c r="M68" s="221"/>
      <c r="N68" s="221"/>
      <c r="O68" s="221"/>
      <c r="P68" s="221"/>
      <c r="Q68" s="221"/>
      <c r="R68" s="222"/>
      <c r="S68" s="229"/>
      <c r="T68" s="230"/>
      <c r="U68" s="231"/>
      <c r="V68" s="278">
        <v>45382</v>
      </c>
      <c r="W68" s="279"/>
      <c r="X68" s="280"/>
      <c r="Y68" s="281" t="s">
        <v>720</v>
      </c>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59"/>
      <c r="AZ68" s="259"/>
      <c r="BA68" s="259"/>
      <c r="BB68" s="259"/>
      <c r="BC68" s="259"/>
      <c r="BD68" s="259"/>
      <c r="BE68" s="259"/>
      <c r="BF68" s="259"/>
      <c r="BG68" s="259"/>
      <c r="BH68" s="259"/>
      <c r="BI68" s="259"/>
      <c r="BJ68" s="259"/>
      <c r="BK68" s="259"/>
      <c r="BL68" s="259"/>
      <c r="BM68" s="259"/>
      <c r="BN68" s="259"/>
      <c r="BO68" s="261"/>
      <c r="BP68" s="261"/>
      <c r="BQ68" s="261"/>
      <c r="BR68" s="261"/>
      <c r="BS68" s="261"/>
      <c r="BT68" s="261"/>
      <c r="BU68" s="261"/>
      <c r="BV68" s="261"/>
      <c r="BW68" s="261"/>
      <c r="BX68" s="243">
        <v>540</v>
      </c>
      <c r="BY68" s="243"/>
      <c r="BZ68" s="243"/>
      <c r="CA68" s="243"/>
      <c r="CB68" s="252">
        <v>1</v>
      </c>
      <c r="CC68" s="252"/>
      <c r="CD68" s="252"/>
      <c r="CE68" s="238">
        <f>BX68*CB68</f>
        <v>540</v>
      </c>
      <c r="CF68" s="239"/>
      <c r="CG68" s="239"/>
      <c r="CH68" s="239"/>
      <c r="CI68" s="239"/>
      <c r="CJ68" s="239"/>
      <c r="CK68" s="240"/>
      <c r="CL68" s="226">
        <f>CL67+CE68</f>
        <v>1331646</v>
      </c>
      <c r="CM68" s="227"/>
      <c r="CN68" s="227"/>
      <c r="CO68" s="227"/>
      <c r="CP68" s="227"/>
      <c r="CQ68" s="227"/>
      <c r="CR68" s="227"/>
      <c r="CS68" s="228"/>
      <c r="CT68" s="15"/>
      <c r="CU68" s="15"/>
      <c r="CV68" s="15"/>
      <c r="CW68" s="15"/>
      <c r="CX68" s="247">
        <f>6000000-CL68</f>
        <v>4668354</v>
      </c>
      <c r="CY68" s="247"/>
      <c r="CZ68" s="247"/>
      <c r="DA68" s="247"/>
      <c r="DB68" s="247"/>
      <c r="DC68" s="247"/>
      <c r="DD68" s="247"/>
    </row>
    <row r="69" spans="2:108" s="150" customFormat="1" ht="30" customHeight="1" x14ac:dyDescent="0.15">
      <c r="B69" s="302">
        <v>45377</v>
      </c>
      <c r="C69" s="303"/>
      <c r="D69" s="303"/>
      <c r="E69" s="303"/>
      <c r="F69" s="304"/>
      <c r="G69" s="305">
        <v>174</v>
      </c>
      <c r="H69" s="306"/>
      <c r="I69" s="306"/>
      <c r="J69" s="306"/>
      <c r="K69" s="307"/>
      <c r="L69" s="263" t="s">
        <v>553</v>
      </c>
      <c r="M69" s="264"/>
      <c r="N69" s="264"/>
      <c r="O69" s="264"/>
      <c r="P69" s="264"/>
      <c r="Q69" s="264"/>
      <c r="R69" s="265"/>
      <c r="S69" s="151"/>
      <c r="T69" s="152"/>
      <c r="U69" s="153"/>
      <c r="V69" s="311">
        <v>45380</v>
      </c>
      <c r="W69" s="312"/>
      <c r="X69" s="313"/>
      <c r="Y69" s="263" t="s">
        <v>532</v>
      </c>
      <c r="Z69" s="264"/>
      <c r="AA69" s="264"/>
      <c r="AB69" s="264"/>
      <c r="AC69" s="264"/>
      <c r="AD69" s="264"/>
      <c r="AE69" s="264"/>
      <c r="AF69" s="264"/>
      <c r="AG69" s="264"/>
      <c r="AH69" s="264"/>
      <c r="AI69" s="264"/>
      <c r="AJ69" s="264"/>
      <c r="AK69" s="264"/>
      <c r="AL69" s="264"/>
      <c r="AM69" s="264"/>
      <c r="AN69" s="264"/>
      <c r="AO69" s="264"/>
      <c r="AP69" s="264"/>
      <c r="AQ69" s="264"/>
      <c r="AR69" s="264"/>
      <c r="AS69" s="264"/>
      <c r="AT69" s="264"/>
      <c r="AU69" s="264"/>
      <c r="AV69" s="264"/>
      <c r="AW69" s="264"/>
      <c r="AX69" s="265"/>
      <c r="AY69" s="154"/>
      <c r="AZ69" s="155"/>
      <c r="BA69" s="155"/>
      <c r="BB69" s="155"/>
      <c r="BC69" s="155"/>
      <c r="BD69" s="155"/>
      <c r="BE69" s="155"/>
      <c r="BF69" s="155"/>
      <c r="BG69" s="155"/>
      <c r="BH69" s="155"/>
      <c r="BI69" s="155"/>
      <c r="BJ69" s="155"/>
      <c r="BK69" s="155"/>
      <c r="BL69" s="155"/>
      <c r="BM69" s="155"/>
      <c r="BN69" s="156"/>
      <c r="BO69" s="308"/>
      <c r="BP69" s="309"/>
      <c r="BQ69" s="309"/>
      <c r="BR69" s="309"/>
      <c r="BS69" s="309"/>
      <c r="BT69" s="309"/>
      <c r="BU69" s="309"/>
      <c r="BV69" s="309"/>
      <c r="BW69" s="310"/>
      <c r="BX69" s="256">
        <v>400</v>
      </c>
      <c r="BY69" s="257"/>
      <c r="BZ69" s="257"/>
      <c r="CA69" s="258"/>
      <c r="CB69" s="253">
        <v>1</v>
      </c>
      <c r="CC69" s="254"/>
      <c r="CD69" s="255"/>
      <c r="CE69" s="256">
        <f>BX69*CB69</f>
        <v>400</v>
      </c>
      <c r="CF69" s="257"/>
      <c r="CG69" s="257"/>
      <c r="CH69" s="257"/>
      <c r="CI69" s="257"/>
      <c r="CJ69" s="257"/>
      <c r="CK69" s="258"/>
      <c r="CL69" s="226">
        <f>CL68+CE69</f>
        <v>1332046</v>
      </c>
      <c r="CM69" s="227"/>
      <c r="CN69" s="227"/>
      <c r="CO69" s="227"/>
      <c r="CP69" s="227"/>
      <c r="CQ69" s="227"/>
      <c r="CR69" s="227"/>
      <c r="CS69" s="228"/>
      <c r="CT69" s="157"/>
      <c r="CU69" s="158"/>
      <c r="CV69" s="158"/>
      <c r="CW69" s="158"/>
      <c r="CX69" s="262">
        <f>6000000-CL69</f>
        <v>4667954</v>
      </c>
      <c r="CY69" s="262"/>
      <c r="CZ69" s="262"/>
      <c r="DA69" s="262"/>
      <c r="DB69" s="262"/>
      <c r="DC69" s="262"/>
      <c r="DD69" s="262"/>
    </row>
    <row r="70" spans="2:108" s="12" customFormat="1" ht="30" customHeight="1" x14ac:dyDescent="0.15">
      <c r="B70" s="350"/>
      <c r="C70" s="351"/>
      <c r="D70" s="351"/>
      <c r="E70" s="351"/>
      <c r="F70" s="352"/>
      <c r="G70" s="353"/>
      <c r="H70" s="354"/>
      <c r="I70" s="354"/>
      <c r="J70" s="354"/>
      <c r="K70" s="355"/>
      <c r="L70" s="356"/>
      <c r="M70" s="357"/>
      <c r="N70" s="357"/>
      <c r="O70" s="357"/>
      <c r="P70" s="357"/>
      <c r="Q70" s="357"/>
      <c r="R70" s="358"/>
      <c r="S70" s="359"/>
      <c r="T70" s="360"/>
      <c r="U70" s="361"/>
      <c r="V70" s="359"/>
      <c r="W70" s="360"/>
      <c r="X70" s="361"/>
      <c r="Y70" s="232" t="s">
        <v>21</v>
      </c>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7"/>
      <c r="AZ70" s="348"/>
      <c r="BA70" s="348"/>
      <c r="BB70" s="348"/>
      <c r="BC70" s="348"/>
      <c r="BD70" s="348"/>
      <c r="BE70" s="348"/>
      <c r="BF70" s="348"/>
      <c r="BG70" s="348"/>
      <c r="BH70" s="348"/>
      <c r="BI70" s="348"/>
      <c r="BJ70" s="348"/>
      <c r="BK70" s="348"/>
      <c r="BL70" s="348"/>
      <c r="BM70" s="348"/>
      <c r="BN70" s="349"/>
      <c r="BO70" s="347"/>
      <c r="BP70" s="348"/>
      <c r="BQ70" s="348"/>
      <c r="BR70" s="348"/>
      <c r="BS70" s="348"/>
      <c r="BT70" s="348"/>
      <c r="BU70" s="348"/>
      <c r="BV70" s="348"/>
      <c r="BW70" s="349"/>
      <c r="BX70" s="238">
        <v>6251053</v>
      </c>
      <c r="BY70" s="239"/>
      <c r="BZ70" s="239"/>
      <c r="CA70" s="240"/>
      <c r="CB70" s="238">
        <v>1</v>
      </c>
      <c r="CC70" s="239"/>
      <c r="CD70" s="240"/>
      <c r="CE70" s="238">
        <f>BX70*CB70</f>
        <v>6251053</v>
      </c>
      <c r="CF70" s="239"/>
      <c r="CG70" s="239"/>
      <c r="CH70" s="239"/>
      <c r="CI70" s="239"/>
      <c r="CJ70" s="239"/>
      <c r="CK70" s="240"/>
      <c r="CL70" s="226">
        <f>CL69+CE70</f>
        <v>7583099</v>
      </c>
      <c r="CM70" s="227"/>
      <c r="CN70" s="227"/>
      <c r="CO70" s="227"/>
      <c r="CP70" s="227"/>
      <c r="CQ70" s="227"/>
      <c r="CR70" s="227"/>
      <c r="CS70" s="228"/>
      <c r="CT70" s="13" t="s">
        <v>11</v>
      </c>
      <c r="CU70" s="14"/>
      <c r="CV70" s="14" t="s">
        <v>13</v>
      </c>
      <c r="CW70" s="14" t="s">
        <v>14</v>
      </c>
      <c r="CX70" s="247">
        <f>6000000-CL70</f>
        <v>-1583099</v>
      </c>
      <c r="CY70" s="247"/>
      <c r="CZ70" s="247"/>
      <c r="DA70" s="247"/>
      <c r="DB70" s="247"/>
      <c r="DC70" s="247"/>
      <c r="DD70" s="247"/>
    </row>
    <row r="71" spans="2:108" s="12" customFormat="1" ht="30" customHeight="1" x14ac:dyDescent="0.15">
      <c r="B71" s="269"/>
      <c r="C71" s="270"/>
      <c r="D71" s="270"/>
      <c r="E71" s="270"/>
      <c r="F71" s="271"/>
      <c r="G71" s="272"/>
      <c r="H71" s="273"/>
      <c r="I71" s="273"/>
      <c r="J71" s="273"/>
      <c r="K71" s="274"/>
      <c r="L71" s="283"/>
      <c r="M71" s="284"/>
      <c r="N71" s="284"/>
      <c r="O71" s="284"/>
      <c r="P71" s="284"/>
      <c r="Q71" s="284"/>
      <c r="R71" s="285"/>
      <c r="S71" s="229"/>
      <c r="T71" s="230"/>
      <c r="U71" s="231"/>
      <c r="V71" s="229"/>
      <c r="W71" s="230"/>
      <c r="X71" s="23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59"/>
      <c r="AZ71" s="259"/>
      <c r="BA71" s="259"/>
      <c r="BB71" s="259"/>
      <c r="BC71" s="259"/>
      <c r="BD71" s="259"/>
      <c r="BE71" s="259"/>
      <c r="BF71" s="259"/>
      <c r="BG71" s="259"/>
      <c r="BH71" s="259"/>
      <c r="BI71" s="259"/>
      <c r="BJ71" s="259"/>
      <c r="BK71" s="259"/>
      <c r="BL71" s="259"/>
      <c r="BM71" s="259"/>
      <c r="BN71" s="259"/>
      <c r="BO71" s="261"/>
      <c r="BP71" s="261"/>
      <c r="BQ71" s="261"/>
      <c r="BR71" s="261"/>
      <c r="BS71" s="261"/>
      <c r="BT71" s="261"/>
      <c r="BU71" s="261"/>
      <c r="BV71" s="261"/>
      <c r="BW71" s="261"/>
      <c r="BX71" s="301"/>
      <c r="BY71" s="301"/>
      <c r="BZ71" s="301"/>
      <c r="CA71" s="301"/>
      <c r="CB71" s="248"/>
      <c r="CC71" s="248"/>
      <c r="CD71" s="248"/>
      <c r="CE71" s="249">
        <f>SUM(CE4:CK70)</f>
        <v>7583099</v>
      </c>
      <c r="CF71" s="250"/>
      <c r="CG71" s="250"/>
      <c r="CH71" s="250"/>
      <c r="CI71" s="250"/>
      <c r="CJ71" s="250"/>
      <c r="CK71" s="251"/>
      <c r="CL71" s="226"/>
      <c r="CM71" s="227"/>
      <c r="CN71" s="227"/>
      <c r="CO71" s="227"/>
      <c r="CP71" s="227"/>
      <c r="CQ71" s="227"/>
      <c r="CR71" s="227"/>
      <c r="CS71" s="228"/>
      <c r="CT71" s="15"/>
      <c r="CU71" s="15"/>
      <c r="CV71" s="15"/>
      <c r="CW71" s="15"/>
      <c r="CX71" s="247"/>
      <c r="CY71" s="247"/>
      <c r="CZ71" s="247"/>
      <c r="DA71" s="247"/>
      <c r="DB71" s="247"/>
      <c r="DC71" s="247"/>
      <c r="DD71" s="247"/>
    </row>
    <row r="75" spans="2:108" x14ac:dyDescent="0.15">
      <c r="CM75" s="244"/>
      <c r="CN75" s="244"/>
      <c r="CO75" s="244"/>
      <c r="CP75" s="244"/>
      <c r="CQ75" s="244"/>
      <c r="CR75" s="244"/>
      <c r="CS75" s="244"/>
    </row>
    <row r="111" spans="81:102" x14ac:dyDescent="0.15">
      <c r="CC111" s="245">
        <f>SUM(CE96:CK110)</f>
        <v>0</v>
      </c>
      <c r="CD111" s="246"/>
      <c r="CE111" s="246"/>
      <c r="CF111" s="246"/>
      <c r="CG111" s="246"/>
      <c r="CH111" s="246"/>
      <c r="CI111" s="246"/>
      <c r="CJ111" s="246"/>
      <c r="CK111" s="246"/>
      <c r="CL111" s="246"/>
      <c r="CM111" s="246"/>
      <c r="CN111" s="245">
        <f>CC111+共通研究活動費!CE136</f>
        <v>7108042.318</v>
      </c>
      <c r="CO111" s="246"/>
      <c r="CP111" s="246"/>
      <c r="CQ111" s="246"/>
      <c r="CR111" s="246"/>
      <c r="CS111" s="246"/>
      <c r="CT111" s="246"/>
      <c r="CU111" s="246"/>
      <c r="CV111" s="246"/>
      <c r="CW111" s="246"/>
      <c r="CX111" s="246"/>
    </row>
    <row r="211" spans="1:102" s="4" customFormat="1" ht="18" customHeight="1" x14ac:dyDescent="0.15">
      <c r="A211" s="1"/>
      <c r="B211" s="2"/>
      <c r="C211" s="2"/>
      <c r="D211" s="2"/>
      <c r="E211" s="2"/>
      <c r="F211" s="2"/>
      <c r="G211" s="2"/>
      <c r="H211" s="2"/>
      <c r="I211" s="2"/>
      <c r="J211" s="2"/>
      <c r="K211" s="2"/>
      <c r="L211" s="1"/>
      <c r="M211" s="1"/>
      <c r="N211" s="1"/>
      <c r="O211" s="1"/>
      <c r="P211" s="1"/>
      <c r="Q211" s="1"/>
      <c r="R211" s="1"/>
      <c r="S211" s="1"/>
      <c r="T211" s="1"/>
      <c r="U211" s="1"/>
      <c r="V211" s="1"/>
      <c r="W211" s="10"/>
      <c r="X211" s="10"/>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5"/>
      <c r="CT211" s="5"/>
      <c r="CU211" s="5"/>
      <c r="CV211" s="5"/>
      <c r="CW211" s="5"/>
      <c r="CX211" s="6"/>
    </row>
    <row r="229" spans="2:101" s="5" customFormat="1" ht="18" customHeight="1" x14ac:dyDescent="0.15">
      <c r="B229" s="2"/>
      <c r="C229" s="2"/>
      <c r="D229" s="2"/>
      <c r="E229" s="2"/>
      <c r="F229" s="2"/>
      <c r="G229" s="2"/>
      <c r="H229" s="2"/>
      <c r="I229" s="2"/>
      <c r="J229" s="2"/>
      <c r="K229" s="2"/>
      <c r="L229" s="1"/>
      <c r="M229" s="1"/>
      <c r="N229" s="1"/>
      <c r="O229" s="1"/>
      <c r="P229" s="1"/>
      <c r="Q229" s="1"/>
      <c r="R229" s="1"/>
      <c r="S229" s="1"/>
      <c r="T229" s="1"/>
      <c r="U229" s="1"/>
      <c r="V229" s="1"/>
      <c r="W229" s="10"/>
      <c r="X229" s="10"/>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T229" s="6"/>
      <c r="CU229" s="6"/>
      <c r="CV229" s="6"/>
      <c r="CW229" s="6"/>
    </row>
    <row r="249" spans="1:102" s="4" customFormat="1" ht="18" customHeight="1" x14ac:dyDescent="0.15">
      <c r="A249" s="1"/>
      <c r="B249" s="2"/>
      <c r="C249" s="2"/>
      <c r="D249" s="2"/>
      <c r="E249" s="2"/>
      <c r="F249" s="2"/>
      <c r="G249" s="2"/>
      <c r="H249" s="2"/>
      <c r="I249" s="2"/>
      <c r="J249" s="2"/>
      <c r="K249" s="2"/>
      <c r="L249" s="1"/>
      <c r="M249" s="1"/>
      <c r="N249" s="1"/>
      <c r="O249" s="1"/>
      <c r="P249" s="1"/>
      <c r="Q249" s="1"/>
      <c r="R249" s="1"/>
      <c r="S249" s="1"/>
      <c r="T249" s="1"/>
      <c r="U249" s="1"/>
      <c r="V249" s="1"/>
      <c r="W249" s="10"/>
      <c r="X249" s="10"/>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5"/>
      <c r="CT249" s="5"/>
      <c r="CU249" s="5"/>
      <c r="CV249" s="5"/>
      <c r="CW249" s="5"/>
      <c r="CX249" s="6"/>
    </row>
    <row r="374" spans="98:102" ht="18" customHeight="1" x14ac:dyDescent="0.15"/>
    <row r="375" spans="98:102" ht="18" customHeight="1" x14ac:dyDescent="0.15"/>
    <row r="376" spans="98:102" ht="18" customHeight="1" x14ac:dyDescent="0.15"/>
    <row r="377" spans="98:102" ht="18" customHeight="1" x14ac:dyDescent="0.15"/>
    <row r="378" spans="98:102" ht="18" customHeight="1" x14ac:dyDescent="0.15"/>
    <row r="379" spans="98:102" ht="18" customHeight="1" x14ac:dyDescent="0.15"/>
    <row r="380" spans="98:102" ht="18" customHeight="1" x14ac:dyDescent="0.15"/>
    <row r="381" spans="98:102" ht="18" customHeight="1" x14ac:dyDescent="0.15"/>
    <row r="382" spans="98:102" ht="18" customHeight="1" x14ac:dyDescent="0.15"/>
    <row r="383" spans="98:102" ht="18" customHeight="1" x14ac:dyDescent="0.15"/>
    <row r="384" spans="98:102" ht="18" customHeight="1" x14ac:dyDescent="0.15">
      <c r="CT384" s="1"/>
      <c r="CU384" s="1"/>
      <c r="CV384" s="1"/>
      <c r="CW384" s="1"/>
      <c r="CX384" s="1"/>
    </row>
    <row r="385" spans="2:102" ht="18" customHeight="1" x14ac:dyDescent="0.15">
      <c r="CT385" s="1"/>
      <c r="CU385" s="1"/>
      <c r="CV385" s="1"/>
      <c r="CW385" s="1"/>
      <c r="CX385" s="1"/>
    </row>
    <row r="386" spans="2:102" ht="18" customHeight="1" x14ac:dyDescent="0.15">
      <c r="CT386" s="1"/>
      <c r="CU386" s="1"/>
      <c r="CV386" s="1"/>
      <c r="CW386" s="1"/>
      <c r="CX386" s="1"/>
    </row>
    <row r="387" spans="2:102" ht="18" customHeight="1" x14ac:dyDescent="0.15">
      <c r="CT387" s="1"/>
      <c r="CU387" s="1"/>
      <c r="CV387" s="1"/>
      <c r="CW387" s="1"/>
      <c r="CX387" s="1"/>
    </row>
    <row r="388" spans="2:102" ht="18" customHeight="1" x14ac:dyDescent="0.15">
      <c r="CT388" s="1"/>
      <c r="CU388" s="1"/>
      <c r="CV388" s="1"/>
      <c r="CW388" s="1"/>
      <c r="CX388" s="1"/>
    </row>
    <row r="389" spans="2:102" ht="18" customHeight="1" x14ac:dyDescent="0.15">
      <c r="B389" s="1"/>
      <c r="C389" s="1"/>
      <c r="D389" s="1"/>
      <c r="E389" s="1"/>
      <c r="F389" s="1"/>
      <c r="G389" s="1"/>
      <c r="H389" s="1"/>
      <c r="I389" s="1"/>
      <c r="J389" s="1"/>
      <c r="CT389" s="1"/>
      <c r="CU389" s="1"/>
      <c r="CV389" s="1"/>
      <c r="CW389" s="1"/>
      <c r="CX389" s="1"/>
    </row>
    <row r="390" spans="2:102" ht="18" customHeight="1" x14ac:dyDescent="0.15">
      <c r="B390" s="1"/>
      <c r="C390" s="1"/>
      <c r="D390" s="1"/>
      <c r="E390" s="1"/>
      <c r="F390" s="1"/>
      <c r="G390" s="1"/>
      <c r="H390" s="1"/>
      <c r="I390" s="1"/>
      <c r="J390" s="1"/>
      <c r="K390" s="1"/>
      <c r="W390" s="1"/>
      <c r="X390" s="1"/>
      <c r="CS390" s="1"/>
      <c r="CT390" s="1"/>
      <c r="CU390" s="1"/>
      <c r="CV390" s="1"/>
      <c r="CW390" s="1"/>
      <c r="CX390" s="1"/>
    </row>
    <row r="391" spans="2:102" ht="18" customHeight="1" x14ac:dyDescent="0.15">
      <c r="B391" s="1"/>
      <c r="C391" s="1"/>
      <c r="D391" s="1"/>
      <c r="E391" s="1"/>
      <c r="F391" s="1"/>
      <c r="G391" s="1"/>
      <c r="H391" s="1"/>
      <c r="I391" s="1"/>
      <c r="J391" s="1"/>
      <c r="K391" s="1"/>
      <c r="W391" s="1"/>
      <c r="X391" s="1"/>
      <c r="CS391" s="1"/>
      <c r="CT391" s="1"/>
      <c r="CU391" s="1"/>
      <c r="CV391" s="1"/>
      <c r="CW391" s="1"/>
      <c r="CX391" s="1"/>
    </row>
    <row r="392" spans="2:102" ht="18" customHeight="1" x14ac:dyDescent="0.15">
      <c r="B392" s="1"/>
      <c r="C392" s="1"/>
      <c r="D392" s="1"/>
      <c r="E392" s="1"/>
      <c r="F392" s="1"/>
      <c r="G392" s="1"/>
      <c r="H392" s="1"/>
      <c r="I392" s="1"/>
      <c r="J392" s="1"/>
      <c r="K392" s="1"/>
      <c r="W392" s="1"/>
      <c r="X392" s="1"/>
      <c r="CS392" s="1"/>
      <c r="CT392" s="1"/>
      <c r="CU392" s="1"/>
      <c r="CV392" s="1"/>
      <c r="CW392" s="1"/>
      <c r="CX392" s="1"/>
    </row>
    <row r="393" spans="2:102" ht="18" customHeight="1" x14ac:dyDescent="0.15">
      <c r="B393" s="1"/>
      <c r="C393" s="1"/>
      <c r="D393" s="1"/>
      <c r="E393" s="1"/>
      <c r="F393" s="1"/>
      <c r="G393" s="1"/>
      <c r="H393" s="1"/>
      <c r="I393" s="1"/>
      <c r="J393" s="1"/>
      <c r="K393" s="1"/>
      <c r="W393" s="1"/>
      <c r="X393" s="1"/>
      <c r="CS393" s="1"/>
      <c r="CT393" s="1"/>
      <c r="CU393" s="1"/>
      <c r="CV393" s="1"/>
      <c r="CW393" s="1"/>
      <c r="CX393" s="1"/>
    </row>
    <row r="394" spans="2:102" ht="18" customHeight="1" x14ac:dyDescent="0.15">
      <c r="B394" s="1"/>
      <c r="C394" s="1"/>
      <c r="D394" s="1"/>
      <c r="E394" s="1"/>
      <c r="F394" s="1"/>
      <c r="G394" s="1"/>
      <c r="H394" s="1"/>
      <c r="I394" s="1"/>
      <c r="J394" s="1"/>
      <c r="K394" s="1"/>
      <c r="W394" s="1"/>
      <c r="X394" s="1"/>
      <c r="CS394" s="1"/>
      <c r="CT394" s="1"/>
      <c r="CU394" s="1"/>
      <c r="CV394" s="1"/>
      <c r="CW394" s="1"/>
      <c r="CX394" s="1"/>
    </row>
    <row r="395" spans="2:102" ht="18" customHeight="1" x14ac:dyDescent="0.15">
      <c r="B395" s="1"/>
      <c r="C395" s="1"/>
      <c r="D395" s="1"/>
      <c r="E395" s="1"/>
      <c r="F395" s="1"/>
      <c r="G395" s="1"/>
      <c r="H395" s="1"/>
      <c r="I395" s="1"/>
      <c r="J395" s="1"/>
      <c r="K395" s="1"/>
      <c r="W395" s="1"/>
      <c r="X395" s="1"/>
      <c r="CS395" s="1"/>
      <c r="CT395" s="1"/>
      <c r="CU395" s="1"/>
      <c r="CV395" s="1"/>
      <c r="CW395" s="1"/>
      <c r="CX395" s="1"/>
    </row>
    <row r="396" spans="2:102" ht="18" customHeight="1" x14ac:dyDescent="0.15">
      <c r="B396" s="1"/>
      <c r="C396" s="1"/>
      <c r="D396" s="1"/>
      <c r="E396" s="1"/>
      <c r="F396" s="1"/>
      <c r="G396" s="1"/>
      <c r="H396" s="1"/>
      <c r="I396" s="1"/>
      <c r="J396" s="1"/>
      <c r="K396" s="1"/>
      <c r="W396" s="1"/>
      <c r="X396" s="1"/>
      <c r="CS396" s="1"/>
      <c r="CT396" s="1"/>
      <c r="CU396" s="1"/>
      <c r="CV396" s="1"/>
      <c r="CW396" s="1"/>
      <c r="CX396" s="1"/>
    </row>
    <row r="397" spans="2:102" ht="18" customHeight="1" x14ac:dyDescent="0.15">
      <c r="B397" s="1"/>
      <c r="C397" s="1"/>
      <c r="D397" s="1"/>
      <c r="E397" s="1"/>
      <c r="F397" s="1"/>
      <c r="G397" s="1"/>
      <c r="H397" s="1"/>
      <c r="I397" s="1"/>
      <c r="J397" s="1"/>
      <c r="K397" s="1"/>
      <c r="W397" s="1"/>
      <c r="X397" s="1"/>
      <c r="CS397" s="1"/>
      <c r="CT397" s="1"/>
      <c r="CU397" s="1"/>
      <c r="CV397" s="1"/>
      <c r="CW397" s="1"/>
      <c r="CX397" s="1"/>
    </row>
    <row r="398" spans="2:102" ht="18" customHeight="1" x14ac:dyDescent="0.15">
      <c r="B398" s="1"/>
      <c r="C398" s="1"/>
      <c r="D398" s="1"/>
      <c r="E398" s="1"/>
      <c r="F398" s="1"/>
      <c r="G398" s="1"/>
      <c r="H398" s="1"/>
      <c r="I398" s="1"/>
      <c r="J398" s="1"/>
      <c r="K398" s="1"/>
      <c r="W398" s="1"/>
      <c r="X398" s="1"/>
      <c r="CS398" s="1"/>
      <c r="CT398" s="1"/>
      <c r="CU398" s="1"/>
      <c r="CV398" s="1"/>
      <c r="CW398" s="1"/>
      <c r="CX398" s="1"/>
    </row>
    <row r="399" spans="2:102" ht="18" customHeight="1" x14ac:dyDescent="0.15">
      <c r="B399" s="1"/>
      <c r="C399" s="1"/>
      <c r="D399" s="1"/>
      <c r="E399" s="1"/>
      <c r="F399" s="1"/>
      <c r="G399" s="1"/>
      <c r="H399" s="1"/>
      <c r="I399" s="1"/>
      <c r="J399" s="1"/>
      <c r="K399" s="1"/>
      <c r="W399" s="1"/>
      <c r="X399" s="1"/>
      <c r="CS399" s="1"/>
      <c r="CT399" s="1"/>
      <c r="CU399" s="1"/>
      <c r="CV399" s="1"/>
      <c r="CW399" s="1"/>
      <c r="CX399" s="1"/>
    </row>
    <row r="400" spans="2:102" ht="18" customHeight="1" x14ac:dyDescent="0.15">
      <c r="B400" s="1"/>
      <c r="C400" s="1"/>
      <c r="D400" s="1"/>
      <c r="E400" s="1"/>
      <c r="F400" s="1"/>
      <c r="G400" s="1"/>
      <c r="H400" s="1"/>
      <c r="I400" s="1"/>
      <c r="J400" s="1"/>
      <c r="K400" s="1"/>
      <c r="W400" s="1"/>
      <c r="X400" s="1"/>
      <c r="CS400" s="1"/>
      <c r="CT400" s="1"/>
      <c r="CU400" s="1"/>
      <c r="CV400" s="1"/>
      <c r="CW400" s="1"/>
      <c r="CX400" s="1"/>
    </row>
    <row r="401" spans="2:102" ht="18" customHeight="1" x14ac:dyDescent="0.15">
      <c r="B401" s="1"/>
      <c r="C401" s="1"/>
      <c r="D401" s="1"/>
      <c r="E401" s="1"/>
      <c r="F401" s="1"/>
      <c r="G401" s="1"/>
      <c r="H401" s="1"/>
      <c r="I401" s="1"/>
      <c r="J401" s="1"/>
      <c r="K401" s="1"/>
      <c r="W401" s="1"/>
      <c r="X401" s="1"/>
      <c r="CS401" s="1"/>
      <c r="CT401" s="1"/>
      <c r="CU401" s="1"/>
      <c r="CV401" s="1"/>
      <c r="CW401" s="1"/>
      <c r="CX401" s="1"/>
    </row>
    <row r="402" spans="2:102" ht="18" customHeight="1" x14ac:dyDescent="0.15">
      <c r="B402" s="1"/>
      <c r="C402" s="1"/>
      <c r="D402" s="1"/>
      <c r="E402" s="1"/>
      <c r="F402" s="1"/>
      <c r="G402" s="1"/>
      <c r="H402" s="1"/>
      <c r="I402" s="1"/>
      <c r="J402" s="1"/>
      <c r="K402" s="1"/>
      <c r="W402" s="1"/>
      <c r="X402" s="1"/>
      <c r="CS402" s="1"/>
      <c r="CT402" s="1"/>
      <c r="CU402" s="1"/>
      <c r="CV402" s="1"/>
      <c r="CW402" s="1"/>
      <c r="CX402" s="1"/>
    </row>
    <row r="403" spans="2:102" ht="18" customHeight="1" x14ac:dyDescent="0.15">
      <c r="B403" s="1"/>
      <c r="C403" s="1"/>
      <c r="D403" s="1"/>
      <c r="E403" s="1"/>
      <c r="F403" s="1"/>
      <c r="G403" s="1"/>
      <c r="H403" s="1"/>
      <c r="I403" s="1"/>
      <c r="J403" s="1"/>
      <c r="K403" s="1"/>
      <c r="W403" s="1"/>
      <c r="X403" s="1"/>
      <c r="CS403" s="1"/>
      <c r="CT403" s="1"/>
      <c r="CU403" s="1"/>
      <c r="CV403" s="1"/>
      <c r="CW403" s="1"/>
      <c r="CX403" s="1"/>
    </row>
    <row r="404" spans="2:102" ht="18" customHeight="1" x14ac:dyDescent="0.15">
      <c r="B404" s="1"/>
      <c r="C404" s="1"/>
      <c r="D404" s="1"/>
      <c r="E404" s="1"/>
      <c r="F404" s="1"/>
      <c r="G404" s="1"/>
      <c r="H404" s="1"/>
      <c r="I404" s="1"/>
      <c r="J404" s="1"/>
      <c r="K404" s="1"/>
      <c r="W404" s="1"/>
      <c r="X404" s="1"/>
      <c r="CS404" s="1"/>
      <c r="CT404" s="1"/>
      <c r="CU404" s="1"/>
      <c r="CV404" s="1"/>
      <c r="CW404" s="1"/>
      <c r="CX404" s="1"/>
    </row>
    <row r="405" spans="2:102" ht="18" customHeight="1" x14ac:dyDescent="0.15">
      <c r="B405" s="1"/>
      <c r="C405" s="1"/>
      <c r="D405" s="1"/>
      <c r="E405" s="1"/>
      <c r="F405" s="1"/>
      <c r="G405" s="1"/>
      <c r="H405" s="1"/>
      <c r="I405" s="1"/>
      <c r="J405" s="1"/>
      <c r="K405" s="1"/>
      <c r="W405" s="1"/>
      <c r="X405" s="1"/>
      <c r="CS405" s="1"/>
      <c r="CT405" s="1"/>
      <c r="CU405" s="1"/>
      <c r="CV405" s="1"/>
      <c r="CW405" s="1"/>
      <c r="CX405" s="1"/>
    </row>
    <row r="406" spans="2:102" ht="18" customHeight="1" x14ac:dyDescent="0.15">
      <c r="B406" s="1"/>
      <c r="C406" s="1"/>
      <c r="D406" s="1"/>
      <c r="E406" s="1"/>
      <c r="F406" s="1"/>
      <c r="G406" s="1"/>
      <c r="H406" s="1"/>
      <c r="I406" s="1"/>
      <c r="J406" s="1"/>
      <c r="K406" s="1"/>
      <c r="W406" s="1"/>
      <c r="X406" s="1"/>
      <c r="CS406" s="1"/>
      <c r="CT406" s="1"/>
      <c r="CU406" s="1"/>
      <c r="CV406" s="1"/>
      <c r="CW406" s="1"/>
      <c r="CX406" s="1"/>
    </row>
    <row r="407" spans="2:102" ht="18" customHeight="1" x14ac:dyDescent="0.15">
      <c r="B407" s="1"/>
      <c r="C407" s="1"/>
      <c r="D407" s="1"/>
      <c r="E407" s="1"/>
      <c r="F407" s="1"/>
      <c r="G407" s="1"/>
      <c r="H407" s="1"/>
      <c r="I407" s="1"/>
      <c r="J407" s="1"/>
      <c r="K407" s="1"/>
      <c r="W407" s="1"/>
      <c r="X407" s="1"/>
      <c r="CS407" s="1"/>
      <c r="CT407" s="1"/>
      <c r="CU407" s="1"/>
      <c r="CV407" s="1"/>
      <c r="CW407" s="1"/>
      <c r="CX407" s="1"/>
    </row>
    <row r="408" spans="2:102" ht="18" customHeight="1" x14ac:dyDescent="0.15">
      <c r="B408" s="1"/>
      <c r="C408" s="1"/>
      <c r="D408" s="1"/>
      <c r="E408" s="1"/>
      <c r="F408" s="1"/>
      <c r="G408" s="1"/>
      <c r="H408" s="1"/>
      <c r="I408" s="1"/>
      <c r="J408" s="1"/>
      <c r="K408" s="1"/>
      <c r="W408" s="1"/>
      <c r="X408" s="1"/>
      <c r="CS408" s="1"/>
      <c r="CT408" s="1"/>
      <c r="CU408" s="1"/>
      <c r="CV408" s="1"/>
      <c r="CW408" s="1"/>
      <c r="CX408" s="1"/>
    </row>
    <row r="409" spans="2:102" ht="18" customHeight="1" x14ac:dyDescent="0.15">
      <c r="B409" s="1"/>
      <c r="C409" s="1"/>
      <c r="D409" s="1"/>
      <c r="E409" s="1"/>
      <c r="F409" s="1"/>
      <c r="G409" s="1"/>
      <c r="H409" s="1"/>
      <c r="I409" s="1"/>
      <c r="J409" s="1"/>
      <c r="K409" s="1"/>
      <c r="W409" s="1"/>
      <c r="X409" s="1"/>
      <c r="CS409" s="1"/>
      <c r="CT409" s="1"/>
      <c r="CU409" s="1"/>
      <c r="CV409" s="1"/>
      <c r="CW409" s="1"/>
      <c r="CX409" s="1"/>
    </row>
    <row r="410" spans="2:102" ht="18" customHeight="1" x14ac:dyDescent="0.15">
      <c r="B410" s="1"/>
      <c r="C410" s="1"/>
      <c r="D410" s="1"/>
      <c r="E410" s="1"/>
      <c r="F410" s="1"/>
      <c r="G410" s="1"/>
      <c r="H410" s="1"/>
      <c r="I410" s="1"/>
      <c r="J410" s="1"/>
      <c r="K410" s="1"/>
      <c r="W410" s="1"/>
      <c r="X410" s="1"/>
      <c r="CS410" s="1"/>
      <c r="CT410" s="1"/>
      <c r="CU410" s="1"/>
      <c r="CV410" s="1"/>
      <c r="CW410" s="1"/>
      <c r="CX410" s="1"/>
    </row>
    <row r="411" spans="2:102" ht="18" customHeight="1" x14ac:dyDescent="0.15">
      <c r="B411" s="1"/>
      <c r="C411" s="1"/>
      <c r="D411" s="1"/>
      <c r="E411" s="1"/>
      <c r="F411" s="1"/>
      <c r="G411" s="1"/>
      <c r="H411" s="1"/>
      <c r="I411" s="1"/>
      <c r="J411" s="1"/>
      <c r="K411" s="1"/>
      <c r="W411" s="1"/>
      <c r="X411" s="1"/>
      <c r="CS411" s="1"/>
      <c r="CT411" s="1"/>
      <c r="CU411" s="1"/>
      <c r="CV411" s="1"/>
      <c r="CW411" s="1"/>
      <c r="CX411" s="1"/>
    </row>
    <row r="412" spans="2:102" x14ac:dyDescent="0.15">
      <c r="B412" s="1"/>
      <c r="C412" s="1"/>
      <c r="D412" s="1"/>
      <c r="E412" s="1"/>
      <c r="F412" s="1"/>
      <c r="G412" s="1"/>
      <c r="H412" s="1"/>
      <c r="I412" s="1"/>
      <c r="J412" s="1"/>
      <c r="K412" s="1"/>
      <c r="W412" s="1"/>
      <c r="X412" s="1"/>
      <c r="CS412" s="1"/>
    </row>
    <row r="413" spans="2:102" x14ac:dyDescent="0.15">
      <c r="B413" s="1"/>
      <c r="C413" s="1"/>
      <c r="D413" s="1"/>
      <c r="E413" s="1"/>
      <c r="F413" s="1"/>
      <c r="G413" s="1"/>
      <c r="H413" s="1"/>
      <c r="I413" s="1"/>
      <c r="J413" s="1"/>
      <c r="K413" s="1"/>
      <c r="W413" s="1"/>
      <c r="X413" s="1"/>
      <c r="CS413" s="1"/>
    </row>
    <row r="414" spans="2:102" x14ac:dyDescent="0.15">
      <c r="B414" s="1"/>
      <c r="C414" s="1"/>
      <c r="D414" s="1"/>
      <c r="E414" s="1"/>
      <c r="F414" s="1"/>
      <c r="G414" s="1"/>
      <c r="H414" s="1"/>
      <c r="I414" s="1"/>
      <c r="J414" s="1"/>
      <c r="K414" s="1"/>
      <c r="W414" s="1"/>
      <c r="X414" s="1"/>
      <c r="CS414" s="1"/>
    </row>
    <row r="415" spans="2:102" x14ac:dyDescent="0.15">
      <c r="B415" s="1"/>
      <c r="C415" s="1"/>
      <c r="D415" s="1"/>
      <c r="E415" s="1"/>
      <c r="F415" s="1"/>
      <c r="G415" s="1"/>
      <c r="H415" s="1"/>
      <c r="I415" s="1"/>
      <c r="J415" s="1"/>
      <c r="K415" s="1"/>
      <c r="W415" s="1"/>
      <c r="X415" s="1"/>
      <c r="CS415" s="1"/>
    </row>
    <row r="416" spans="2:102" x14ac:dyDescent="0.15">
      <c r="B416" s="1"/>
      <c r="C416" s="1"/>
      <c r="D416" s="1"/>
      <c r="E416" s="1"/>
      <c r="F416" s="1"/>
      <c r="G416" s="1"/>
      <c r="H416" s="1"/>
      <c r="I416" s="1"/>
      <c r="J416" s="1"/>
      <c r="K416" s="1"/>
      <c r="W416" s="1"/>
      <c r="X416" s="1"/>
      <c r="CS416" s="1"/>
    </row>
    <row r="417" spans="11:97" x14ac:dyDescent="0.15">
      <c r="K417" s="1"/>
      <c r="W417" s="1"/>
      <c r="X417" s="1"/>
      <c r="CS417" s="1"/>
    </row>
  </sheetData>
  <mergeCells count="887">
    <mergeCell ref="CX42:DD42"/>
    <mergeCell ref="Y42:AX42"/>
    <mergeCell ref="BX42:CA42"/>
    <mergeCell ref="CB42:CD42"/>
    <mergeCell ref="CE38:CK38"/>
    <mergeCell ref="BX37:CA37"/>
    <mergeCell ref="CB37:CD37"/>
    <mergeCell ref="CE37:CK37"/>
    <mergeCell ref="CL37:CS37"/>
    <mergeCell ref="Y37:AX37"/>
    <mergeCell ref="AY37:BN37"/>
    <mergeCell ref="CL38:CS38"/>
    <mergeCell ref="CX38:DD38"/>
    <mergeCell ref="Y39:AX39"/>
    <mergeCell ref="CX37:DD37"/>
    <mergeCell ref="BO37:BW37"/>
    <mergeCell ref="Y40:AX40"/>
    <mergeCell ref="AY40:BN40"/>
    <mergeCell ref="BO40:BW40"/>
    <mergeCell ref="CB40:CD40"/>
    <mergeCell ref="CE40:CK40"/>
    <mergeCell ref="CL40:CS40"/>
    <mergeCell ref="CX40:DD40"/>
    <mergeCell ref="G36:K36"/>
    <mergeCell ref="L36:R36"/>
    <mergeCell ref="B27:F27"/>
    <mergeCell ref="G27:K27"/>
    <mergeCell ref="L27:R27"/>
    <mergeCell ref="G28:K28"/>
    <mergeCell ref="L28:R28"/>
    <mergeCell ref="B28:F28"/>
    <mergeCell ref="B35:F35"/>
    <mergeCell ref="G35:K35"/>
    <mergeCell ref="L35:R35"/>
    <mergeCell ref="B29:F29"/>
    <mergeCell ref="G29:K29"/>
    <mergeCell ref="L29:R29"/>
    <mergeCell ref="B30:F30"/>
    <mergeCell ref="G30:K30"/>
    <mergeCell ref="L30:R30"/>
    <mergeCell ref="B34:F34"/>
    <mergeCell ref="G34:K34"/>
    <mergeCell ref="B33:F33"/>
    <mergeCell ref="B32:F32"/>
    <mergeCell ref="G32:K32"/>
    <mergeCell ref="B26:F26"/>
    <mergeCell ref="G26:K26"/>
    <mergeCell ref="L26:R26"/>
    <mergeCell ref="B31:F31"/>
    <mergeCell ref="G31:K31"/>
    <mergeCell ref="V26:X26"/>
    <mergeCell ref="Y26:AX26"/>
    <mergeCell ref="BO26:BW26"/>
    <mergeCell ref="CE32:CK32"/>
    <mergeCell ref="CE29:CK29"/>
    <mergeCell ref="AY28:BN28"/>
    <mergeCell ref="AY26:BN26"/>
    <mergeCell ref="CE26:CK26"/>
    <mergeCell ref="BX26:CA26"/>
    <mergeCell ref="V29:X29"/>
    <mergeCell ref="Y29:AX29"/>
    <mergeCell ref="BX29:CA29"/>
    <mergeCell ref="CB29:CD29"/>
    <mergeCell ref="V30:X30"/>
    <mergeCell ref="Y30:AX30"/>
    <mergeCell ref="AY30:BN30"/>
    <mergeCell ref="BO30:BW30"/>
    <mergeCell ref="BX30:CA30"/>
    <mergeCell ref="CB30:CD30"/>
    <mergeCell ref="CX32:DD32"/>
    <mergeCell ref="CX36:DD36"/>
    <mergeCell ref="V36:X36"/>
    <mergeCell ref="CX35:DD35"/>
    <mergeCell ref="AY35:BN35"/>
    <mergeCell ref="BO35:BW35"/>
    <mergeCell ref="BX35:CA35"/>
    <mergeCell ref="V35:X35"/>
    <mergeCell ref="CE33:CK33"/>
    <mergeCell ref="CB35:CD35"/>
    <mergeCell ref="Y35:AX35"/>
    <mergeCell ref="CE35:CK35"/>
    <mergeCell ref="V34:X34"/>
    <mergeCell ref="Y34:AX34"/>
    <mergeCell ref="AY34:BN34"/>
    <mergeCell ref="BO34:BW34"/>
    <mergeCell ref="BX34:CA34"/>
    <mergeCell ref="CB34:CD34"/>
    <mergeCell ref="CX25:DD25"/>
    <mergeCell ref="CX24:DD24"/>
    <mergeCell ref="BO20:BW20"/>
    <mergeCell ref="CX39:DD39"/>
    <mergeCell ref="CL48:CS48"/>
    <mergeCell ref="CX48:DD48"/>
    <mergeCell ref="CX41:DD41"/>
    <mergeCell ref="BX48:CA48"/>
    <mergeCell ref="CB48:CD48"/>
    <mergeCell ref="CE48:CK48"/>
    <mergeCell ref="BO45:BW45"/>
    <mergeCell ref="CE44:CK44"/>
    <mergeCell ref="CL44:CS44"/>
    <mergeCell ref="BO42:BW42"/>
    <mergeCell ref="BX44:CA44"/>
    <mergeCell ref="CX43:DD43"/>
    <mergeCell ref="CX44:DD44"/>
    <mergeCell ref="BX40:CA40"/>
    <mergeCell ref="CL26:CS26"/>
    <mergeCell ref="CX26:DD26"/>
    <mergeCell ref="CB26:CD26"/>
    <mergeCell ref="CB25:CD25"/>
    <mergeCell ref="CE25:CK25"/>
    <mergeCell ref="CB31:CD31"/>
    <mergeCell ref="CE43:CK43"/>
    <mergeCell ref="CE47:CK47"/>
    <mergeCell ref="CL47:CS47"/>
    <mergeCell ref="CB44:CD44"/>
    <mergeCell ref="AY45:BN45"/>
    <mergeCell ref="AY41:BN41"/>
    <mergeCell ref="CB43:CD43"/>
    <mergeCell ref="BX47:CA47"/>
    <mergeCell ref="CB47:CD47"/>
    <mergeCell ref="BX43:CA43"/>
    <mergeCell ref="BO43:BW43"/>
    <mergeCell ref="CL43:CS43"/>
    <mergeCell ref="BX41:CA41"/>
    <mergeCell ref="CB41:CD41"/>
    <mergeCell ref="CE41:CK41"/>
    <mergeCell ref="BX45:CA45"/>
    <mergeCell ref="CB45:CD45"/>
    <mergeCell ref="CB46:CD46"/>
    <mergeCell ref="CE42:CK42"/>
    <mergeCell ref="CL42:CS42"/>
    <mergeCell ref="BO44:BW44"/>
    <mergeCell ref="CX27:DD27"/>
    <mergeCell ref="CL28:CS28"/>
    <mergeCell ref="CE27:CK27"/>
    <mergeCell ref="CL27:CS27"/>
    <mergeCell ref="BO28:BW28"/>
    <mergeCell ref="BX28:CA28"/>
    <mergeCell ref="CB28:CD28"/>
    <mergeCell ref="CX16:DD16"/>
    <mergeCell ref="CL16:CS16"/>
    <mergeCell ref="CE16:CK16"/>
    <mergeCell ref="BO25:BW25"/>
    <mergeCell ref="CE18:CK18"/>
    <mergeCell ref="CL18:CS18"/>
    <mergeCell ref="CE28:CK28"/>
    <mergeCell ref="CX18:DD18"/>
    <mergeCell ref="CX19:DD19"/>
    <mergeCell ref="BO24:BW24"/>
    <mergeCell ref="BX24:CA24"/>
    <mergeCell ref="CB24:CD24"/>
    <mergeCell ref="CE24:CK24"/>
    <mergeCell ref="CX20:DD20"/>
    <mergeCell ref="CX23:DD23"/>
    <mergeCell ref="BX20:CA20"/>
    <mergeCell ref="CE20:CK20"/>
    <mergeCell ref="CX28:DD28"/>
    <mergeCell ref="CE31:CK31"/>
    <mergeCell ref="CL31:CS31"/>
    <mergeCell ref="CX31:DD31"/>
    <mergeCell ref="L31:R31"/>
    <mergeCell ref="V31:X31"/>
    <mergeCell ref="Y36:AX36"/>
    <mergeCell ref="AY36:BN36"/>
    <mergeCell ref="BO36:BW36"/>
    <mergeCell ref="BX36:CA36"/>
    <mergeCell ref="CL30:CS30"/>
    <mergeCell ref="CX30:DD30"/>
    <mergeCell ref="V28:X28"/>
    <mergeCell ref="Y28:AX28"/>
    <mergeCell ref="CX29:DD29"/>
    <mergeCell ref="S35:U35"/>
    <mergeCell ref="CE30:CK30"/>
    <mergeCell ref="CB36:CD36"/>
    <mergeCell ref="CE36:CK36"/>
    <mergeCell ref="CL36:CS36"/>
    <mergeCell ref="S36:U36"/>
    <mergeCell ref="CX33:DD33"/>
    <mergeCell ref="L34:R34"/>
    <mergeCell ref="CX34:DD34"/>
    <mergeCell ref="CL24:CS24"/>
    <mergeCell ref="CL41:CS41"/>
    <mergeCell ref="V27:X27"/>
    <mergeCell ref="Y27:AX27"/>
    <mergeCell ref="AY27:BN27"/>
    <mergeCell ref="BO27:BW27"/>
    <mergeCell ref="BX27:CA27"/>
    <mergeCell ref="CB27:CD27"/>
    <mergeCell ref="BX39:CA39"/>
    <mergeCell ref="CB39:CD39"/>
    <mergeCell ref="CE39:CK39"/>
    <mergeCell ref="CL33:CS33"/>
    <mergeCell ref="CE34:CK34"/>
    <mergeCell ref="CL34:CS34"/>
    <mergeCell ref="V37:X37"/>
    <mergeCell ref="Y31:AX31"/>
    <mergeCell ref="AY31:BN31"/>
    <mergeCell ref="BO31:BW31"/>
    <mergeCell ref="BX31:CA31"/>
    <mergeCell ref="V41:X41"/>
    <mergeCell ref="BO38:BW38"/>
    <mergeCell ref="BX38:CA38"/>
    <mergeCell ref="CB38:CD38"/>
    <mergeCell ref="AY24:BN24"/>
    <mergeCell ref="CL17:CS17"/>
    <mergeCell ref="S22:U22"/>
    <mergeCell ref="V22:X22"/>
    <mergeCell ref="CB20:CD20"/>
    <mergeCell ref="CB19:CD19"/>
    <mergeCell ref="CL32:CS32"/>
    <mergeCell ref="CL29:CS29"/>
    <mergeCell ref="CL25:CS25"/>
    <mergeCell ref="AY29:BN29"/>
    <mergeCell ref="BO29:BW29"/>
    <mergeCell ref="S21:U21"/>
    <mergeCell ref="BO22:BW22"/>
    <mergeCell ref="V17:X17"/>
    <mergeCell ref="Y17:AX17"/>
    <mergeCell ref="AY17:BN17"/>
    <mergeCell ref="CL20:CS20"/>
    <mergeCell ref="CB23:CD23"/>
    <mergeCell ref="CE23:CK23"/>
    <mergeCell ref="CL23:CS23"/>
    <mergeCell ref="S25:U25"/>
    <mergeCell ref="V25:X25"/>
    <mergeCell ref="S24:U24"/>
    <mergeCell ref="V24:X24"/>
    <mergeCell ref="Y24:AX24"/>
    <mergeCell ref="Y44:AX44"/>
    <mergeCell ref="G40:K40"/>
    <mergeCell ref="L40:R40"/>
    <mergeCell ref="BO41:BW41"/>
    <mergeCell ref="G41:K41"/>
    <mergeCell ref="G39:K39"/>
    <mergeCell ref="L39:R39"/>
    <mergeCell ref="V42:X42"/>
    <mergeCell ref="V39:X39"/>
    <mergeCell ref="B21:F21"/>
    <mergeCell ref="B22:F22"/>
    <mergeCell ref="G21:K21"/>
    <mergeCell ref="Y20:AX20"/>
    <mergeCell ref="AY20:BN20"/>
    <mergeCell ref="B20:F20"/>
    <mergeCell ref="G20:K20"/>
    <mergeCell ref="L20:R20"/>
    <mergeCell ref="S20:U20"/>
    <mergeCell ref="AY21:BN21"/>
    <mergeCell ref="Y21:AX21"/>
    <mergeCell ref="Y22:AX22"/>
    <mergeCell ref="V21:X21"/>
    <mergeCell ref="G22:K22"/>
    <mergeCell ref="L22:R22"/>
    <mergeCell ref="AY22:BN22"/>
    <mergeCell ref="L21:R21"/>
    <mergeCell ref="B25:F25"/>
    <mergeCell ref="G25:K25"/>
    <mergeCell ref="BX25:CA25"/>
    <mergeCell ref="Y25:AX25"/>
    <mergeCell ref="AY25:BN25"/>
    <mergeCell ref="B24:F24"/>
    <mergeCell ref="G24:K24"/>
    <mergeCell ref="L24:R24"/>
    <mergeCell ref="G23:K23"/>
    <mergeCell ref="L23:R23"/>
    <mergeCell ref="S23:U23"/>
    <mergeCell ref="B23:F23"/>
    <mergeCell ref="V23:X23"/>
    <mergeCell ref="Y23:AX23"/>
    <mergeCell ref="AY23:BN23"/>
    <mergeCell ref="BO23:BW23"/>
    <mergeCell ref="BX23:CA23"/>
    <mergeCell ref="L25:R25"/>
    <mergeCell ref="Y10:AX10"/>
    <mergeCell ref="AY10:BN10"/>
    <mergeCell ref="AY9:BN9"/>
    <mergeCell ref="BO9:BW9"/>
    <mergeCell ref="BO10:BW10"/>
    <mergeCell ref="V20:X20"/>
    <mergeCell ref="V18:X18"/>
    <mergeCell ref="BX22:CA22"/>
    <mergeCell ref="CB16:CD16"/>
    <mergeCell ref="BX16:CA16"/>
    <mergeCell ref="BO16:BW16"/>
    <mergeCell ref="AY16:BN16"/>
    <mergeCell ref="Y16:AX16"/>
    <mergeCell ref="V16:X16"/>
    <mergeCell ref="Y18:AX18"/>
    <mergeCell ref="AY18:BN18"/>
    <mergeCell ref="BO18:BW18"/>
    <mergeCell ref="BX18:CA18"/>
    <mergeCell ref="CB18:CD18"/>
    <mergeCell ref="V19:X19"/>
    <mergeCell ref="Y19:AX19"/>
    <mergeCell ref="AY19:BN19"/>
    <mergeCell ref="BO19:BW19"/>
    <mergeCell ref="BX19:CA19"/>
    <mergeCell ref="B1:BW2"/>
    <mergeCell ref="BX1:DD1"/>
    <mergeCell ref="BX2:CA2"/>
    <mergeCell ref="CB2:DD2"/>
    <mergeCell ref="B3:F3"/>
    <mergeCell ref="G3:K3"/>
    <mergeCell ref="L3:R3"/>
    <mergeCell ref="S3:U3"/>
    <mergeCell ref="CB3:CD3"/>
    <mergeCell ref="CE3:CK3"/>
    <mergeCell ref="CL3:CS3"/>
    <mergeCell ref="CX3:DD3"/>
    <mergeCell ref="AY3:BN3"/>
    <mergeCell ref="BO3:BW3"/>
    <mergeCell ref="BX3:CA3"/>
    <mergeCell ref="V3:X3"/>
    <mergeCell ref="Y3:AQ3"/>
    <mergeCell ref="AR3:AX3"/>
    <mergeCell ref="B5:F5"/>
    <mergeCell ref="G5:K5"/>
    <mergeCell ref="L5:R5"/>
    <mergeCell ref="S5:U5"/>
    <mergeCell ref="V5:X5"/>
    <mergeCell ref="V4:X4"/>
    <mergeCell ref="Y4:AX4"/>
    <mergeCell ref="AY4:BN4"/>
    <mergeCell ref="BO4:BW4"/>
    <mergeCell ref="B4:F4"/>
    <mergeCell ref="G4:K4"/>
    <mergeCell ref="Y5:AX5"/>
    <mergeCell ref="L4:R4"/>
    <mergeCell ref="S4:U4"/>
    <mergeCell ref="CX7:DD7"/>
    <mergeCell ref="V6:X6"/>
    <mergeCell ref="CE7:CK7"/>
    <mergeCell ref="BX4:CA4"/>
    <mergeCell ref="CB4:CD4"/>
    <mergeCell ref="CL5:CS5"/>
    <mergeCell ref="CX5:DD5"/>
    <mergeCell ref="AY5:BN5"/>
    <mergeCell ref="BO5:BW5"/>
    <mergeCell ref="BX5:CA5"/>
    <mergeCell ref="CB5:CD5"/>
    <mergeCell ref="CE5:CK5"/>
    <mergeCell ref="CE4:CK4"/>
    <mergeCell ref="CL4:CS4"/>
    <mergeCell ref="CX4:DD4"/>
    <mergeCell ref="CB7:CD7"/>
    <mergeCell ref="CX12:DD12"/>
    <mergeCell ref="CB12:CD12"/>
    <mergeCell ref="CX11:DD11"/>
    <mergeCell ref="BX10:CA10"/>
    <mergeCell ref="CB10:CD10"/>
    <mergeCell ref="CX6:DD6"/>
    <mergeCell ref="B7:F7"/>
    <mergeCell ref="G7:K7"/>
    <mergeCell ref="L7:R7"/>
    <mergeCell ref="S7:U7"/>
    <mergeCell ref="V7:X7"/>
    <mergeCell ref="Y7:AX7"/>
    <mergeCell ref="AY7:BN7"/>
    <mergeCell ref="AY6:BN6"/>
    <mergeCell ref="BO6:BW6"/>
    <mergeCell ref="BX6:CA6"/>
    <mergeCell ref="CB6:CD6"/>
    <mergeCell ref="CE6:CK6"/>
    <mergeCell ref="CL6:CS6"/>
    <mergeCell ref="B6:F6"/>
    <mergeCell ref="G6:K6"/>
    <mergeCell ref="L6:R6"/>
    <mergeCell ref="S6:U6"/>
    <mergeCell ref="CL7:CS7"/>
    <mergeCell ref="CE9:CK9"/>
    <mergeCell ref="CL9:CS9"/>
    <mergeCell ref="B9:F9"/>
    <mergeCell ref="G9:K9"/>
    <mergeCell ref="CX9:DD9"/>
    <mergeCell ref="BX9:CA9"/>
    <mergeCell ref="CB9:CD9"/>
    <mergeCell ref="CE12:CK12"/>
    <mergeCell ref="CE8:CK8"/>
    <mergeCell ref="CL8:CS8"/>
    <mergeCell ref="L9:R9"/>
    <mergeCell ref="S9:U9"/>
    <mergeCell ref="V9:X9"/>
    <mergeCell ref="Y9:AX9"/>
    <mergeCell ref="CX8:DD8"/>
    <mergeCell ref="V8:X8"/>
    <mergeCell ref="Y8:AX8"/>
    <mergeCell ref="AY8:BN8"/>
    <mergeCell ref="BO8:BW8"/>
    <mergeCell ref="BX8:CA8"/>
    <mergeCell ref="CB8:CD8"/>
    <mergeCell ref="CE10:CK10"/>
    <mergeCell ref="CL10:CS10"/>
    <mergeCell ref="CX10:DD10"/>
    <mergeCell ref="B8:F8"/>
    <mergeCell ref="G8:K8"/>
    <mergeCell ref="L8:R8"/>
    <mergeCell ref="S8:U8"/>
    <mergeCell ref="B10:F10"/>
    <mergeCell ref="G10:K10"/>
    <mergeCell ref="L10:R10"/>
    <mergeCell ref="S10:U10"/>
    <mergeCell ref="V10:X10"/>
    <mergeCell ref="CE14:CK14"/>
    <mergeCell ref="CL14:CS14"/>
    <mergeCell ref="CX14:DD14"/>
    <mergeCell ref="CB13:CD13"/>
    <mergeCell ref="CE13:CK13"/>
    <mergeCell ref="CL13:CS13"/>
    <mergeCell ref="CX13:DD13"/>
    <mergeCell ref="BO14:BW14"/>
    <mergeCell ref="BX14:CA14"/>
    <mergeCell ref="CL12:CS12"/>
    <mergeCell ref="B12:F12"/>
    <mergeCell ref="G12:K12"/>
    <mergeCell ref="L12:R12"/>
    <mergeCell ref="S12:U12"/>
    <mergeCell ref="V12:X12"/>
    <mergeCell ref="Y12:AX12"/>
    <mergeCell ref="CE11:CK11"/>
    <mergeCell ref="CL11:CS11"/>
    <mergeCell ref="AY11:BN11"/>
    <mergeCell ref="BO11:BW11"/>
    <mergeCell ref="BX11:CA11"/>
    <mergeCell ref="CB11:CD11"/>
    <mergeCell ref="B11:F11"/>
    <mergeCell ref="G11:K11"/>
    <mergeCell ref="L11:R11"/>
    <mergeCell ref="S11:U11"/>
    <mergeCell ref="G16:K16"/>
    <mergeCell ref="B16:F16"/>
    <mergeCell ref="B19:F19"/>
    <mergeCell ref="B18:F18"/>
    <mergeCell ref="G18:K18"/>
    <mergeCell ref="L18:R18"/>
    <mergeCell ref="G19:K19"/>
    <mergeCell ref="L19:R19"/>
    <mergeCell ref="S18:U18"/>
    <mergeCell ref="B17:F17"/>
    <mergeCell ref="G17:K17"/>
    <mergeCell ref="L17:R17"/>
    <mergeCell ref="S17:U17"/>
    <mergeCell ref="S19:U19"/>
    <mergeCell ref="S16:U16"/>
    <mergeCell ref="L16:R16"/>
    <mergeCell ref="CX15:DD15"/>
    <mergeCell ref="AY15:BN15"/>
    <mergeCell ref="BO15:BW15"/>
    <mergeCell ref="BX15:CA15"/>
    <mergeCell ref="CB15:CD15"/>
    <mergeCell ref="CE15:CK15"/>
    <mergeCell ref="CL15:CS15"/>
    <mergeCell ref="CB22:CD22"/>
    <mergeCell ref="CE22:CK22"/>
    <mergeCell ref="CL22:CS22"/>
    <mergeCell ref="CX22:DD22"/>
    <mergeCell ref="CB21:CD21"/>
    <mergeCell ref="CE21:CK21"/>
    <mergeCell ref="CL21:CS21"/>
    <mergeCell ref="CX21:DD21"/>
    <mergeCell ref="BO21:BW21"/>
    <mergeCell ref="BX21:CA21"/>
    <mergeCell ref="BO17:BW17"/>
    <mergeCell ref="BX17:CA17"/>
    <mergeCell ref="CB17:CD17"/>
    <mergeCell ref="CE17:CK17"/>
    <mergeCell ref="CX17:DD17"/>
    <mergeCell ref="CE19:CK19"/>
    <mergeCell ref="CL19:CS19"/>
    <mergeCell ref="B48:F48"/>
    <mergeCell ref="G48:K48"/>
    <mergeCell ref="L48:R48"/>
    <mergeCell ref="S48:U48"/>
    <mergeCell ref="V48:X48"/>
    <mergeCell ref="Y48:AX48"/>
    <mergeCell ref="AY48:BN48"/>
    <mergeCell ref="BO48:BW48"/>
    <mergeCell ref="B46:F46"/>
    <mergeCell ref="G46:K46"/>
    <mergeCell ref="L46:R46"/>
    <mergeCell ref="S46:U46"/>
    <mergeCell ref="V46:X46"/>
    <mergeCell ref="Y46:AX46"/>
    <mergeCell ref="AY46:BN46"/>
    <mergeCell ref="B47:F47"/>
    <mergeCell ref="G47:K47"/>
    <mergeCell ref="L47:R47"/>
    <mergeCell ref="S47:U47"/>
    <mergeCell ref="V47:X47"/>
    <mergeCell ref="Y47:AX47"/>
    <mergeCell ref="B45:F45"/>
    <mergeCell ref="G45:K45"/>
    <mergeCell ref="L45:R45"/>
    <mergeCell ref="S45:U45"/>
    <mergeCell ref="B44:F44"/>
    <mergeCell ref="G44:K44"/>
    <mergeCell ref="L44:R44"/>
    <mergeCell ref="S44:U44"/>
    <mergeCell ref="V44:X44"/>
    <mergeCell ref="B43:F43"/>
    <mergeCell ref="G43:K43"/>
    <mergeCell ref="L43:R43"/>
    <mergeCell ref="S43:U43"/>
    <mergeCell ref="V43:X43"/>
    <mergeCell ref="AY43:BN43"/>
    <mergeCell ref="L41:R41"/>
    <mergeCell ref="S41:U41"/>
    <mergeCell ref="B41:F41"/>
    <mergeCell ref="G42:K42"/>
    <mergeCell ref="B42:F42"/>
    <mergeCell ref="L42:R42"/>
    <mergeCell ref="Y41:AX41"/>
    <mergeCell ref="Y43:AX43"/>
    <mergeCell ref="CL50:CS50"/>
    <mergeCell ref="CX50:DD50"/>
    <mergeCell ref="AY50:BN50"/>
    <mergeCell ref="BO50:BW50"/>
    <mergeCell ref="BX50:CA50"/>
    <mergeCell ref="CB50:CD50"/>
    <mergeCell ref="CE50:CK50"/>
    <mergeCell ref="CX45:DD45"/>
    <mergeCell ref="CX46:DD46"/>
    <mergeCell ref="BO46:BW46"/>
    <mergeCell ref="BX46:CA46"/>
    <mergeCell ref="CE45:CK45"/>
    <mergeCell ref="CL45:CS45"/>
    <mergeCell ref="CE46:CK46"/>
    <mergeCell ref="CL46:CS46"/>
    <mergeCell ref="CE49:CK49"/>
    <mergeCell ref="CL49:CS49"/>
    <mergeCell ref="CX49:DD49"/>
    <mergeCell ref="AY49:BN49"/>
    <mergeCell ref="BO49:BW49"/>
    <mergeCell ref="BX49:CA49"/>
    <mergeCell ref="CB49:CD49"/>
    <mergeCell ref="AY47:BN47"/>
    <mergeCell ref="BO47:BW47"/>
    <mergeCell ref="B50:F50"/>
    <mergeCell ref="G50:K50"/>
    <mergeCell ref="L50:R50"/>
    <mergeCell ref="S50:U50"/>
    <mergeCell ref="V50:X50"/>
    <mergeCell ref="V49:X49"/>
    <mergeCell ref="Y49:AX49"/>
    <mergeCell ref="B49:F49"/>
    <mergeCell ref="G49:K49"/>
    <mergeCell ref="L49:R49"/>
    <mergeCell ref="S49:U49"/>
    <mergeCell ref="Y50:AX50"/>
    <mergeCell ref="B51:F51"/>
    <mergeCell ref="G51:K51"/>
    <mergeCell ref="L51:R51"/>
    <mergeCell ref="S51:U51"/>
    <mergeCell ref="V51:X51"/>
    <mergeCell ref="Y51:AX51"/>
    <mergeCell ref="BO51:BW51"/>
    <mergeCell ref="BX51:CA51"/>
    <mergeCell ref="CB51:CD51"/>
    <mergeCell ref="CE51:CK51"/>
    <mergeCell ref="CL54:CS54"/>
    <mergeCell ref="CX54:DD54"/>
    <mergeCell ref="CL51:CS51"/>
    <mergeCell ref="CX51:DD51"/>
    <mergeCell ref="CX52:DD52"/>
    <mergeCell ref="CE54:CK54"/>
    <mergeCell ref="Y54:AX54"/>
    <mergeCell ref="CE52:CK52"/>
    <mergeCell ref="CL52:CS52"/>
    <mergeCell ref="BX52:CA52"/>
    <mergeCell ref="CB52:CD52"/>
    <mergeCell ref="BX54:CA54"/>
    <mergeCell ref="CB54:CD54"/>
    <mergeCell ref="AY51:BN51"/>
    <mergeCell ref="CL53:CS53"/>
    <mergeCell ref="CX53:DD53"/>
    <mergeCell ref="BX53:CA53"/>
    <mergeCell ref="CB53:CD53"/>
    <mergeCell ref="CE53:CK53"/>
    <mergeCell ref="B54:F54"/>
    <mergeCell ref="G54:K54"/>
    <mergeCell ref="L54:R54"/>
    <mergeCell ref="S54:U54"/>
    <mergeCell ref="V54:X54"/>
    <mergeCell ref="V52:X52"/>
    <mergeCell ref="Y52:AX52"/>
    <mergeCell ref="AY52:BN52"/>
    <mergeCell ref="BO52:BW52"/>
    <mergeCell ref="B52:F52"/>
    <mergeCell ref="G52:K52"/>
    <mergeCell ref="L52:R52"/>
    <mergeCell ref="AY54:BN54"/>
    <mergeCell ref="BO54:BW54"/>
    <mergeCell ref="B53:F53"/>
    <mergeCell ref="G53:K53"/>
    <mergeCell ref="L53:R53"/>
    <mergeCell ref="Y53:AX53"/>
    <mergeCell ref="BO53:BW53"/>
    <mergeCell ref="B55:F55"/>
    <mergeCell ref="G55:K55"/>
    <mergeCell ref="L55:R55"/>
    <mergeCell ref="S55:U55"/>
    <mergeCell ref="V55:X55"/>
    <mergeCell ref="Y55:AX55"/>
    <mergeCell ref="AY55:BN55"/>
    <mergeCell ref="AY70:BN70"/>
    <mergeCell ref="BO70:BW70"/>
    <mergeCell ref="B70:F70"/>
    <mergeCell ref="G70:K70"/>
    <mergeCell ref="L70:R70"/>
    <mergeCell ref="S70:U70"/>
    <mergeCell ref="V70:X70"/>
    <mergeCell ref="V57:X57"/>
    <mergeCell ref="Y57:AX57"/>
    <mergeCell ref="AY59:BN59"/>
    <mergeCell ref="B56:F56"/>
    <mergeCell ref="G56:K56"/>
    <mergeCell ref="L56:R56"/>
    <mergeCell ref="S56:U56"/>
    <mergeCell ref="V56:X56"/>
    <mergeCell ref="Y56:AX56"/>
    <mergeCell ref="BO56:BW56"/>
    <mergeCell ref="B57:F57"/>
    <mergeCell ref="G57:K57"/>
    <mergeCell ref="S57:U57"/>
    <mergeCell ref="B61:F61"/>
    <mergeCell ref="AY57:BN57"/>
    <mergeCell ref="CB61:CD61"/>
    <mergeCell ref="BX57:CA57"/>
    <mergeCell ref="CB57:CD57"/>
    <mergeCell ref="CL57:CS57"/>
    <mergeCell ref="CX57:DD57"/>
    <mergeCell ref="CX58:DD58"/>
    <mergeCell ref="B59:F59"/>
    <mergeCell ref="G59:K59"/>
    <mergeCell ref="L59:R59"/>
    <mergeCell ref="S59:U59"/>
    <mergeCell ref="B58:F58"/>
    <mergeCell ref="G58:K58"/>
    <mergeCell ref="L58:R58"/>
    <mergeCell ref="S58:U58"/>
    <mergeCell ref="V58:X58"/>
    <mergeCell ref="CL58:CS58"/>
    <mergeCell ref="CE61:CK61"/>
    <mergeCell ref="G60:K60"/>
    <mergeCell ref="L60:R60"/>
    <mergeCell ref="S60:U60"/>
    <mergeCell ref="V60:X60"/>
    <mergeCell ref="Y60:AX60"/>
    <mergeCell ref="B63:F63"/>
    <mergeCell ref="G63:K63"/>
    <mergeCell ref="L63:R63"/>
    <mergeCell ref="S63:U63"/>
    <mergeCell ref="V63:X63"/>
    <mergeCell ref="Y63:AX63"/>
    <mergeCell ref="AY63:BN63"/>
    <mergeCell ref="BX63:CA63"/>
    <mergeCell ref="CB63:CD63"/>
    <mergeCell ref="B40:F40"/>
    <mergeCell ref="S40:U40"/>
    <mergeCell ref="V40:X40"/>
    <mergeCell ref="Y33:AX33"/>
    <mergeCell ref="BX33:CA33"/>
    <mergeCell ref="CB33:CD33"/>
    <mergeCell ref="CL35:CS35"/>
    <mergeCell ref="B39:F39"/>
    <mergeCell ref="CL39:CS39"/>
    <mergeCell ref="BO39:BW39"/>
    <mergeCell ref="B38:F38"/>
    <mergeCell ref="G38:K38"/>
    <mergeCell ref="L38:R38"/>
    <mergeCell ref="S38:U38"/>
    <mergeCell ref="V38:X38"/>
    <mergeCell ref="Y38:AX38"/>
    <mergeCell ref="AY38:BN38"/>
    <mergeCell ref="AY39:BN39"/>
    <mergeCell ref="B37:F37"/>
    <mergeCell ref="G37:K37"/>
    <mergeCell ref="G33:K33"/>
    <mergeCell ref="S39:U39"/>
    <mergeCell ref="L37:R37"/>
    <mergeCell ref="B36:F36"/>
    <mergeCell ref="L32:R32"/>
    <mergeCell ref="V32:X32"/>
    <mergeCell ref="Y32:AX32"/>
    <mergeCell ref="AY32:BN32"/>
    <mergeCell ref="BO32:BW32"/>
    <mergeCell ref="BX32:CA32"/>
    <mergeCell ref="CB32:CD32"/>
    <mergeCell ref="BX59:CA59"/>
    <mergeCell ref="CB59:CD59"/>
    <mergeCell ref="CB58:CD58"/>
    <mergeCell ref="Y58:AX58"/>
    <mergeCell ref="AY58:BN58"/>
    <mergeCell ref="BO58:BW58"/>
    <mergeCell ref="BX58:CA58"/>
    <mergeCell ref="BO59:BW59"/>
    <mergeCell ref="L33:R33"/>
    <mergeCell ref="V33:X33"/>
    <mergeCell ref="AY33:BN33"/>
    <mergeCell ref="BO33:BW33"/>
    <mergeCell ref="Y45:AX45"/>
    <mergeCell ref="AY44:BN44"/>
    <mergeCell ref="V45:X45"/>
    <mergeCell ref="B62:F62"/>
    <mergeCell ref="G62:K62"/>
    <mergeCell ref="V59:X59"/>
    <mergeCell ref="Y59:AX59"/>
    <mergeCell ref="L62:R62"/>
    <mergeCell ref="CX47:DD47"/>
    <mergeCell ref="CX56:DD56"/>
    <mergeCell ref="CB56:CD56"/>
    <mergeCell ref="CE56:CK56"/>
    <mergeCell ref="CL56:CS56"/>
    <mergeCell ref="CL55:CS55"/>
    <mergeCell ref="CX55:DD55"/>
    <mergeCell ref="CL61:CS61"/>
    <mergeCell ref="CX61:DD61"/>
    <mergeCell ref="B60:F60"/>
    <mergeCell ref="CL60:CS60"/>
    <mergeCell ref="CX60:DD60"/>
    <mergeCell ref="L57:R57"/>
    <mergeCell ref="CE60:CK60"/>
    <mergeCell ref="S62:U62"/>
    <mergeCell ref="CE58:CK58"/>
    <mergeCell ref="AY60:BN60"/>
    <mergeCell ref="G61:K61"/>
    <mergeCell ref="L61:R61"/>
    <mergeCell ref="S61:U61"/>
    <mergeCell ref="V61:X61"/>
    <mergeCell ref="Y61:AX61"/>
    <mergeCell ref="AY61:BN61"/>
    <mergeCell ref="BO61:BW61"/>
    <mergeCell ref="BX61:CA61"/>
    <mergeCell ref="B64:F64"/>
    <mergeCell ref="G64:K64"/>
    <mergeCell ref="L64:R64"/>
    <mergeCell ref="S64:U64"/>
    <mergeCell ref="V64:X64"/>
    <mergeCell ref="Y64:AX64"/>
    <mergeCell ref="CX64:DD64"/>
    <mergeCell ref="AY64:BN64"/>
    <mergeCell ref="BO64:BW64"/>
    <mergeCell ref="BX64:CA64"/>
    <mergeCell ref="CB64:CD64"/>
    <mergeCell ref="B69:F69"/>
    <mergeCell ref="G69:K69"/>
    <mergeCell ref="Y69:AX69"/>
    <mergeCell ref="BO69:BW69"/>
    <mergeCell ref="V69:X69"/>
    <mergeCell ref="BX69:CA69"/>
    <mergeCell ref="Y70:AX70"/>
    <mergeCell ref="CE66:CK66"/>
    <mergeCell ref="CL66:CS66"/>
    <mergeCell ref="AY67:BN67"/>
    <mergeCell ref="BO67:BW67"/>
    <mergeCell ref="BX67:CA67"/>
    <mergeCell ref="CB67:CD67"/>
    <mergeCell ref="CE67:CK67"/>
    <mergeCell ref="L68:R68"/>
    <mergeCell ref="S68:U68"/>
    <mergeCell ref="V68:X68"/>
    <mergeCell ref="Y68:AX68"/>
    <mergeCell ref="AY68:BN68"/>
    <mergeCell ref="BO68:BW68"/>
    <mergeCell ref="BX68:CA68"/>
    <mergeCell ref="CB66:CD66"/>
    <mergeCell ref="B66:F66"/>
    <mergeCell ref="G66:K66"/>
    <mergeCell ref="B71:F71"/>
    <mergeCell ref="G71:K71"/>
    <mergeCell ref="L71:R71"/>
    <mergeCell ref="S71:U71"/>
    <mergeCell ref="V71:X71"/>
    <mergeCell ref="Y71:AX71"/>
    <mergeCell ref="AY71:BN71"/>
    <mergeCell ref="BO71:BW71"/>
    <mergeCell ref="BX71:CA71"/>
    <mergeCell ref="B13:F13"/>
    <mergeCell ref="G13:K13"/>
    <mergeCell ref="L13:R13"/>
    <mergeCell ref="S13:U13"/>
    <mergeCell ref="V13:X13"/>
    <mergeCell ref="Y13:AX13"/>
    <mergeCell ref="AY13:BN13"/>
    <mergeCell ref="CB14:CD14"/>
    <mergeCell ref="B15:F15"/>
    <mergeCell ref="Y14:AX14"/>
    <mergeCell ref="AY14:BN14"/>
    <mergeCell ref="BO13:BW13"/>
    <mergeCell ref="BX13:CA13"/>
    <mergeCell ref="Y15:AX15"/>
    <mergeCell ref="S15:U15"/>
    <mergeCell ref="B14:F14"/>
    <mergeCell ref="G14:K14"/>
    <mergeCell ref="L14:R14"/>
    <mergeCell ref="S14:U14"/>
    <mergeCell ref="V15:X15"/>
    <mergeCell ref="L15:R15"/>
    <mergeCell ref="V14:X14"/>
    <mergeCell ref="G15:K15"/>
    <mergeCell ref="B68:F68"/>
    <mergeCell ref="G68:K68"/>
    <mergeCell ref="AY12:BN12"/>
    <mergeCell ref="BO12:BW12"/>
    <mergeCell ref="BX12:CA12"/>
    <mergeCell ref="V11:X11"/>
    <mergeCell ref="Y11:AX11"/>
    <mergeCell ref="Y6:AX6"/>
    <mergeCell ref="BO7:BW7"/>
    <mergeCell ref="BX7:CA7"/>
    <mergeCell ref="B67:F67"/>
    <mergeCell ref="G67:K67"/>
    <mergeCell ref="L67:R67"/>
    <mergeCell ref="S67:U67"/>
    <mergeCell ref="V67:X67"/>
    <mergeCell ref="Y67:AX67"/>
    <mergeCell ref="V66:X66"/>
    <mergeCell ref="Y66:AX66"/>
    <mergeCell ref="AY66:BN66"/>
    <mergeCell ref="BO66:BW66"/>
    <mergeCell ref="BX66:CA66"/>
    <mergeCell ref="B65:F65"/>
    <mergeCell ref="G65:K65"/>
    <mergeCell ref="L65:R65"/>
    <mergeCell ref="CX59:DD59"/>
    <mergeCell ref="CE64:CK64"/>
    <mergeCell ref="CL64:CS64"/>
    <mergeCell ref="CB69:CD69"/>
    <mergeCell ref="CE69:CK69"/>
    <mergeCell ref="L66:R66"/>
    <mergeCell ref="S66:U66"/>
    <mergeCell ref="S65:U65"/>
    <mergeCell ref="V65:X65"/>
    <mergeCell ref="Y65:AX65"/>
    <mergeCell ref="AY65:BN65"/>
    <mergeCell ref="BO65:BW65"/>
    <mergeCell ref="BX65:CA65"/>
    <mergeCell ref="CB65:CD65"/>
    <mergeCell ref="CE68:CK68"/>
    <mergeCell ref="CL69:CS69"/>
    <mergeCell ref="CX69:DD69"/>
    <mergeCell ref="L69:R69"/>
    <mergeCell ref="V62:X62"/>
    <mergeCell ref="Y62:AX62"/>
    <mergeCell ref="AY62:BN62"/>
    <mergeCell ref="CE59:CK59"/>
    <mergeCell ref="CL59:CS59"/>
    <mergeCell ref="CX62:DD62"/>
    <mergeCell ref="CM75:CS75"/>
    <mergeCell ref="CN111:CX111"/>
    <mergeCell ref="CC111:CM111"/>
    <mergeCell ref="BX62:CA62"/>
    <mergeCell ref="CB62:CD62"/>
    <mergeCell ref="CE62:CK62"/>
    <mergeCell ref="CL62:CS62"/>
    <mergeCell ref="CX67:DD67"/>
    <mergeCell ref="CX66:DD66"/>
    <mergeCell ref="CB71:CD71"/>
    <mergeCell ref="CE71:CK71"/>
    <mergeCell ref="CL71:CS71"/>
    <mergeCell ref="CX71:DD71"/>
    <mergeCell ref="CB68:CD68"/>
    <mergeCell ref="CL68:CS68"/>
    <mergeCell ref="CX68:DD68"/>
    <mergeCell ref="CX65:DD65"/>
    <mergeCell ref="CX63:DD63"/>
    <mergeCell ref="CE63:CK63"/>
    <mergeCell ref="CX70:DD70"/>
    <mergeCell ref="BX70:CA70"/>
    <mergeCell ref="CB70:CD70"/>
    <mergeCell ref="CE70:CK70"/>
    <mergeCell ref="CL70:CS70"/>
    <mergeCell ref="CL67:CS67"/>
    <mergeCell ref="CE65:CK65"/>
    <mergeCell ref="CL65:CS65"/>
    <mergeCell ref="BO60:BW60"/>
    <mergeCell ref="BX60:CA60"/>
    <mergeCell ref="CB60:CD60"/>
    <mergeCell ref="CL63:CS63"/>
    <mergeCell ref="CE57:CK57"/>
    <mergeCell ref="BX56:CA56"/>
    <mergeCell ref="BO57:BW57"/>
    <mergeCell ref="S52:U52"/>
    <mergeCell ref="BO55:BW55"/>
    <mergeCell ref="BX55:CA55"/>
    <mergeCell ref="CB55:CD55"/>
    <mergeCell ref="CE55:CK55"/>
    <mergeCell ref="V53:X53"/>
    <mergeCell ref="AY56:BN56"/>
  </mergeCells>
  <phoneticPr fontId="3"/>
  <conditionalFormatting sqref="BX2">
    <cfRule type="expression" dxfId="14" priority="1">
      <formula>TODAY()&gt;$BX$2</formula>
    </cfRule>
  </conditionalFormatting>
  <printOptions horizontalCentered="1"/>
  <pageMargins left="0.23622047244094491" right="0.23622047244094491" top="0.74803149606299213" bottom="0.74803149606299213" header="0.31496062992125984" footer="0.31496062992125984"/>
  <pageSetup paperSize="8"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pageSetUpPr fitToPage="1"/>
  </sheetPr>
  <dimension ref="A1:DD408"/>
  <sheetViews>
    <sheetView view="pageBreakPreview" topLeftCell="A10" zoomScale="118" zoomScaleNormal="91" zoomScaleSheetLayoutView="118" workbookViewId="0">
      <selection activeCell="A19" sqref="A19:XFD19"/>
    </sheetView>
  </sheetViews>
  <sheetFormatPr defaultColWidth="9" defaultRowHeight="13.5" outlineLevelCol="1" x14ac:dyDescent="0.15"/>
  <cols>
    <col min="1" max="1" width="1.625" style="1" customWidth="1"/>
    <col min="2" max="11" width="1.625" style="2" customWidth="1"/>
    <col min="12" max="20" width="1.625" style="1" customWidth="1"/>
    <col min="21" max="22" width="1.625" style="1" customWidth="1" outlineLevel="1"/>
    <col min="23" max="24" width="1.625" style="10" customWidth="1"/>
    <col min="25" max="75" width="1.625" style="1" customWidth="1"/>
    <col min="76" max="79" width="2.625" style="1" customWidth="1"/>
    <col min="80" max="96" width="1.625" style="1" customWidth="1"/>
    <col min="97" max="97" width="1.625" style="5" customWidth="1"/>
    <col min="98" max="98" width="5.25" style="5" hidden="1" customWidth="1" outlineLevel="1"/>
    <col min="99" max="99" width="11" style="5" hidden="1" customWidth="1" outlineLevel="1"/>
    <col min="100" max="101" width="31.25" style="5" hidden="1" customWidth="1" outlineLevel="1"/>
    <col min="102" max="102" width="1.625" style="5" customWidth="1" collapsed="1"/>
    <col min="103" max="108" width="1.625" style="1" customWidth="1"/>
    <col min="109" max="16384" width="9" style="1"/>
  </cols>
  <sheetData>
    <row r="1" spans="1:108"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6"/>
      <c r="BX1" s="379" t="s">
        <v>112</v>
      </c>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1"/>
    </row>
    <row r="2" spans="1:108"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8"/>
      <c r="BX2" s="382" t="s">
        <v>57</v>
      </c>
      <c r="BY2" s="382"/>
      <c r="BZ2" s="382"/>
      <c r="CA2" s="382"/>
      <c r="CB2" s="383">
        <v>3100000</v>
      </c>
      <c r="CC2" s="383"/>
      <c r="CD2" s="383"/>
      <c r="CE2" s="383"/>
      <c r="CF2" s="383"/>
      <c r="CG2" s="383"/>
      <c r="CH2" s="383"/>
      <c r="CI2" s="383"/>
      <c r="CJ2" s="383"/>
      <c r="CK2" s="383"/>
      <c r="CL2" s="383"/>
      <c r="CM2" s="383"/>
      <c r="CN2" s="383"/>
      <c r="CO2" s="383"/>
      <c r="CP2" s="383"/>
      <c r="CQ2" s="383"/>
      <c r="CR2" s="383"/>
      <c r="CS2" s="383"/>
      <c r="CT2" s="383"/>
      <c r="CU2" s="383"/>
      <c r="CV2" s="383"/>
      <c r="CW2" s="383"/>
      <c r="CX2" s="383"/>
      <c r="CY2" s="383"/>
      <c r="CZ2" s="383"/>
      <c r="DA2" s="383"/>
      <c r="DB2" s="383"/>
      <c r="DC2" s="383"/>
      <c r="DD2" s="383"/>
    </row>
    <row r="3" spans="1:108" s="3" customFormat="1" ht="30" customHeight="1" x14ac:dyDescent="0.15">
      <c r="A3" s="7"/>
      <c r="B3" s="384" t="s">
        <v>0</v>
      </c>
      <c r="C3" s="385"/>
      <c r="D3" s="385"/>
      <c r="E3" s="385"/>
      <c r="F3" s="386"/>
      <c r="G3" s="387" t="s">
        <v>418</v>
      </c>
      <c r="H3" s="388"/>
      <c r="I3" s="388"/>
      <c r="J3" s="388"/>
      <c r="K3" s="389"/>
      <c r="L3" s="390" t="s">
        <v>2</v>
      </c>
      <c r="M3" s="391"/>
      <c r="N3" s="391"/>
      <c r="O3" s="391"/>
      <c r="P3" s="391"/>
      <c r="Q3" s="391"/>
      <c r="R3" s="392"/>
      <c r="S3" s="390" t="s">
        <v>75</v>
      </c>
      <c r="T3" s="391"/>
      <c r="U3" s="392"/>
      <c r="V3" s="403" t="s">
        <v>54</v>
      </c>
      <c r="W3" s="404"/>
      <c r="X3" s="405"/>
      <c r="Y3" s="406" t="s">
        <v>3</v>
      </c>
      <c r="Z3" s="407"/>
      <c r="AA3" s="407"/>
      <c r="AB3" s="407"/>
      <c r="AC3" s="407"/>
      <c r="AD3" s="407"/>
      <c r="AE3" s="407"/>
      <c r="AF3" s="407"/>
      <c r="AG3" s="407"/>
      <c r="AH3" s="407"/>
      <c r="AI3" s="407"/>
      <c r="AJ3" s="407"/>
      <c r="AK3" s="407"/>
      <c r="AL3" s="407"/>
      <c r="AM3" s="407"/>
      <c r="AN3" s="407"/>
      <c r="AO3" s="407"/>
      <c r="AP3" s="407"/>
      <c r="AQ3" s="407"/>
      <c r="AR3" s="408" t="s">
        <v>4</v>
      </c>
      <c r="AS3" s="409"/>
      <c r="AT3" s="409"/>
      <c r="AU3" s="409"/>
      <c r="AV3" s="409"/>
      <c r="AW3" s="409"/>
      <c r="AX3" s="410"/>
      <c r="AY3" s="397" t="s">
        <v>5</v>
      </c>
      <c r="AZ3" s="398"/>
      <c r="BA3" s="398"/>
      <c r="BB3" s="398"/>
      <c r="BC3" s="398"/>
      <c r="BD3" s="398"/>
      <c r="BE3" s="398"/>
      <c r="BF3" s="398"/>
      <c r="BG3" s="398"/>
      <c r="BH3" s="398"/>
      <c r="BI3" s="398"/>
      <c r="BJ3" s="398"/>
      <c r="BK3" s="398"/>
      <c r="BL3" s="398"/>
      <c r="BM3" s="398"/>
      <c r="BN3" s="399"/>
      <c r="BO3" s="400" t="s">
        <v>6</v>
      </c>
      <c r="BP3" s="401"/>
      <c r="BQ3" s="401"/>
      <c r="BR3" s="401"/>
      <c r="BS3" s="401"/>
      <c r="BT3" s="401"/>
      <c r="BU3" s="401"/>
      <c r="BV3" s="401"/>
      <c r="BW3" s="402"/>
      <c r="BX3" s="393" t="s">
        <v>7</v>
      </c>
      <c r="BY3" s="393"/>
      <c r="BZ3" s="393"/>
      <c r="CA3" s="393"/>
      <c r="CB3" s="393" t="s">
        <v>8</v>
      </c>
      <c r="CC3" s="393"/>
      <c r="CD3" s="393"/>
      <c r="CE3" s="394" t="s">
        <v>9</v>
      </c>
      <c r="CF3" s="394"/>
      <c r="CG3" s="394"/>
      <c r="CH3" s="394"/>
      <c r="CI3" s="394"/>
      <c r="CJ3" s="394"/>
      <c r="CK3" s="394"/>
      <c r="CL3" s="395" t="s">
        <v>15</v>
      </c>
      <c r="CM3" s="395"/>
      <c r="CN3" s="395"/>
      <c r="CO3" s="395"/>
      <c r="CP3" s="395"/>
      <c r="CQ3" s="395"/>
      <c r="CR3" s="395"/>
      <c r="CS3" s="395"/>
      <c r="CT3" s="25" t="s">
        <v>1</v>
      </c>
      <c r="CU3" s="26" t="s">
        <v>26</v>
      </c>
      <c r="CV3" s="26" t="s">
        <v>27</v>
      </c>
      <c r="CW3" s="26" t="s">
        <v>10</v>
      </c>
      <c r="CX3" s="396" t="s">
        <v>20</v>
      </c>
      <c r="CY3" s="396"/>
      <c r="CZ3" s="396"/>
      <c r="DA3" s="396"/>
      <c r="DB3" s="396"/>
      <c r="DC3" s="396"/>
      <c r="DD3" s="396"/>
    </row>
    <row r="4" spans="1:108" ht="30" customHeight="1" x14ac:dyDescent="0.15">
      <c r="B4" s="217">
        <v>45209</v>
      </c>
      <c r="C4" s="218"/>
      <c r="D4" s="218"/>
      <c r="E4" s="218"/>
      <c r="F4" s="219"/>
      <c r="G4" s="272">
        <v>70</v>
      </c>
      <c r="H4" s="273"/>
      <c r="I4" s="273"/>
      <c r="J4" s="273"/>
      <c r="K4" s="274"/>
      <c r="L4" s="283" t="s">
        <v>35</v>
      </c>
      <c r="M4" s="284"/>
      <c r="N4" s="284"/>
      <c r="O4" s="284"/>
      <c r="P4" s="284"/>
      <c r="Q4" s="284"/>
      <c r="R4" s="285"/>
      <c r="S4" s="229"/>
      <c r="T4" s="230"/>
      <c r="U4" s="231"/>
      <c r="V4" s="229">
        <v>45322</v>
      </c>
      <c r="W4" s="230"/>
      <c r="X4" s="231"/>
      <c r="Y4" s="241" t="s">
        <v>599</v>
      </c>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2"/>
      <c r="AY4" s="341"/>
      <c r="AZ4" s="342"/>
      <c r="BA4" s="342"/>
      <c r="BB4" s="342"/>
      <c r="BC4" s="342"/>
      <c r="BD4" s="342"/>
      <c r="BE4" s="342"/>
      <c r="BF4" s="342"/>
      <c r="BG4" s="342"/>
      <c r="BH4" s="342"/>
      <c r="BI4" s="342"/>
      <c r="BJ4" s="342"/>
      <c r="BK4" s="342"/>
      <c r="BL4" s="342"/>
      <c r="BM4" s="342"/>
      <c r="BN4" s="343"/>
      <c r="BO4" s="232" t="s">
        <v>233</v>
      </c>
      <c r="BP4" s="233"/>
      <c r="BQ4" s="233"/>
      <c r="BR4" s="233"/>
      <c r="BS4" s="233"/>
      <c r="BT4" s="233"/>
      <c r="BU4" s="233"/>
      <c r="BV4" s="233"/>
      <c r="BW4" s="234"/>
      <c r="BX4" s="238">
        <v>185130</v>
      </c>
      <c r="BY4" s="239"/>
      <c r="BZ4" s="239"/>
      <c r="CA4" s="240"/>
      <c r="CB4" s="238">
        <v>1</v>
      </c>
      <c r="CC4" s="239"/>
      <c r="CD4" s="240"/>
      <c r="CE4" s="226">
        <f t="shared" ref="CE4:CE18" si="0">BX4*CB4</f>
        <v>185130</v>
      </c>
      <c r="CF4" s="227"/>
      <c r="CG4" s="227"/>
      <c r="CH4" s="227"/>
      <c r="CI4" s="227"/>
      <c r="CJ4" s="227"/>
      <c r="CK4" s="228"/>
      <c r="CL4" s="226">
        <f>CE4</f>
        <v>185130</v>
      </c>
      <c r="CM4" s="227"/>
      <c r="CN4" s="227"/>
      <c r="CO4" s="227"/>
      <c r="CP4" s="227"/>
      <c r="CQ4" s="227"/>
      <c r="CR4" s="227"/>
      <c r="CS4" s="228"/>
      <c r="CT4" s="13" t="s">
        <v>11</v>
      </c>
      <c r="CU4" s="14" t="s">
        <v>12</v>
      </c>
      <c r="CV4" s="14" t="s">
        <v>13</v>
      </c>
      <c r="CW4" s="14" t="s">
        <v>14</v>
      </c>
      <c r="CX4" s="429">
        <f>2000000-CL4</f>
        <v>1814870</v>
      </c>
      <c r="CY4" s="429"/>
      <c r="CZ4" s="429"/>
      <c r="DA4" s="429"/>
      <c r="DB4" s="429"/>
      <c r="DC4" s="429"/>
      <c r="DD4" s="429"/>
    </row>
    <row r="5" spans="1:108" ht="30" customHeight="1" x14ac:dyDescent="0.15">
      <c r="B5" s="338">
        <v>45310</v>
      </c>
      <c r="C5" s="339"/>
      <c r="D5" s="339"/>
      <c r="E5" s="339"/>
      <c r="F5" s="340"/>
      <c r="G5" s="283">
        <v>119</v>
      </c>
      <c r="H5" s="284"/>
      <c r="I5" s="284"/>
      <c r="J5" s="284"/>
      <c r="K5" s="285"/>
      <c r="L5" s="241" t="s">
        <v>403</v>
      </c>
      <c r="M5" s="221"/>
      <c r="N5" s="221"/>
      <c r="O5" s="221"/>
      <c r="P5" s="221"/>
      <c r="Q5" s="221"/>
      <c r="R5" s="222"/>
      <c r="S5" s="433"/>
      <c r="T5" s="434"/>
      <c r="U5" s="435"/>
      <c r="V5" s="229">
        <v>45351</v>
      </c>
      <c r="W5" s="230"/>
      <c r="X5" s="231"/>
      <c r="Y5" s="241" t="s">
        <v>402</v>
      </c>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2"/>
      <c r="AY5" s="241"/>
      <c r="AZ5" s="221"/>
      <c r="BA5" s="221"/>
      <c r="BB5" s="221"/>
      <c r="BC5" s="221"/>
      <c r="BD5" s="221"/>
      <c r="BE5" s="221"/>
      <c r="BF5" s="221"/>
      <c r="BG5" s="221"/>
      <c r="BH5" s="221"/>
      <c r="BI5" s="221"/>
      <c r="BJ5" s="221"/>
      <c r="BK5" s="221"/>
      <c r="BL5" s="221"/>
      <c r="BM5" s="221"/>
      <c r="BN5" s="222"/>
      <c r="BO5" s="241" t="s">
        <v>468</v>
      </c>
      <c r="BP5" s="221"/>
      <c r="BQ5" s="221"/>
      <c r="BR5" s="221"/>
      <c r="BS5" s="221"/>
      <c r="BT5" s="221"/>
      <c r="BU5" s="221"/>
      <c r="BV5" s="221"/>
      <c r="BW5" s="222"/>
      <c r="BX5" s="226">
        <v>23880</v>
      </c>
      <c r="BY5" s="227"/>
      <c r="BZ5" s="227"/>
      <c r="CA5" s="228"/>
      <c r="CB5" s="226">
        <v>8</v>
      </c>
      <c r="CC5" s="227"/>
      <c r="CD5" s="228"/>
      <c r="CE5" s="226">
        <f t="shared" si="0"/>
        <v>191040</v>
      </c>
      <c r="CF5" s="227"/>
      <c r="CG5" s="227"/>
      <c r="CH5" s="227"/>
      <c r="CI5" s="227"/>
      <c r="CJ5" s="227"/>
      <c r="CK5" s="228"/>
      <c r="CL5" s="226">
        <f t="shared" ref="CL5:CL20" si="1">CL4+CE5</f>
        <v>376170</v>
      </c>
      <c r="CM5" s="227"/>
      <c r="CN5" s="227"/>
      <c r="CO5" s="227"/>
      <c r="CP5" s="227"/>
      <c r="CQ5" s="227"/>
      <c r="CR5" s="227"/>
      <c r="CS5" s="228"/>
      <c r="CT5" s="13" t="s">
        <v>11</v>
      </c>
      <c r="CU5" s="14" t="s">
        <v>12</v>
      </c>
      <c r="CV5" s="14" t="s">
        <v>13</v>
      </c>
      <c r="CW5" s="14" t="s">
        <v>14</v>
      </c>
      <c r="CX5" s="429">
        <f>3100000-CL5</f>
        <v>2723830</v>
      </c>
      <c r="CY5" s="429"/>
      <c r="CZ5" s="429"/>
      <c r="DA5" s="429"/>
      <c r="DB5" s="429"/>
      <c r="DC5" s="429"/>
      <c r="DD5" s="429"/>
    </row>
    <row r="6" spans="1:108" ht="30" customHeight="1" x14ac:dyDescent="0.15">
      <c r="B6" s="338">
        <v>45310</v>
      </c>
      <c r="C6" s="339"/>
      <c r="D6" s="339"/>
      <c r="E6" s="339"/>
      <c r="F6" s="340"/>
      <c r="G6" s="283">
        <v>122</v>
      </c>
      <c r="H6" s="284"/>
      <c r="I6" s="284"/>
      <c r="J6" s="284"/>
      <c r="K6" s="285"/>
      <c r="L6" s="241" t="s">
        <v>50</v>
      </c>
      <c r="M6" s="221"/>
      <c r="N6" s="221"/>
      <c r="O6" s="221"/>
      <c r="P6" s="221"/>
      <c r="Q6" s="221"/>
      <c r="R6" s="222"/>
      <c r="S6" s="433"/>
      <c r="T6" s="434"/>
      <c r="U6" s="435"/>
      <c r="V6" s="229">
        <v>45351</v>
      </c>
      <c r="W6" s="230"/>
      <c r="X6" s="231"/>
      <c r="Y6" s="241" t="s">
        <v>420</v>
      </c>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c r="AY6" s="241"/>
      <c r="AZ6" s="221"/>
      <c r="BA6" s="221"/>
      <c r="BB6" s="221"/>
      <c r="BC6" s="221"/>
      <c r="BD6" s="221"/>
      <c r="BE6" s="221"/>
      <c r="BF6" s="221"/>
      <c r="BG6" s="221"/>
      <c r="BH6" s="221"/>
      <c r="BI6" s="221"/>
      <c r="BJ6" s="221"/>
      <c r="BK6" s="221"/>
      <c r="BL6" s="221"/>
      <c r="BM6" s="221"/>
      <c r="BN6" s="222"/>
      <c r="BO6" s="241" t="s">
        <v>468</v>
      </c>
      <c r="BP6" s="221"/>
      <c r="BQ6" s="221"/>
      <c r="BR6" s="221"/>
      <c r="BS6" s="221"/>
      <c r="BT6" s="221"/>
      <c r="BU6" s="221"/>
      <c r="BV6" s="221"/>
      <c r="BW6" s="222"/>
      <c r="BX6" s="238">
        <v>60280</v>
      </c>
      <c r="BY6" s="239"/>
      <c r="BZ6" s="239"/>
      <c r="CA6" s="240"/>
      <c r="CB6" s="226">
        <v>1</v>
      </c>
      <c r="CC6" s="227"/>
      <c r="CD6" s="228"/>
      <c r="CE6" s="226">
        <f t="shared" si="0"/>
        <v>60280</v>
      </c>
      <c r="CF6" s="227"/>
      <c r="CG6" s="227"/>
      <c r="CH6" s="227"/>
      <c r="CI6" s="227"/>
      <c r="CJ6" s="227"/>
      <c r="CK6" s="228"/>
      <c r="CL6" s="226">
        <f t="shared" si="1"/>
        <v>436450</v>
      </c>
      <c r="CM6" s="227"/>
      <c r="CN6" s="227"/>
      <c r="CO6" s="227"/>
      <c r="CP6" s="227"/>
      <c r="CQ6" s="227"/>
      <c r="CR6" s="227"/>
      <c r="CS6" s="228"/>
      <c r="CT6" s="13" t="s">
        <v>11</v>
      </c>
      <c r="CU6" s="14" t="s">
        <v>12</v>
      </c>
      <c r="CV6" s="14" t="s">
        <v>13</v>
      </c>
      <c r="CW6" s="14" t="s">
        <v>14</v>
      </c>
      <c r="CX6" s="429">
        <f>3100000-CL6</f>
        <v>2663550</v>
      </c>
      <c r="CY6" s="429"/>
      <c r="CZ6" s="429"/>
      <c r="DA6" s="429"/>
      <c r="DB6" s="429"/>
      <c r="DC6" s="429"/>
      <c r="DD6" s="429"/>
    </row>
    <row r="7" spans="1:108" ht="30" customHeight="1" x14ac:dyDescent="0.15">
      <c r="B7" s="338">
        <v>45311</v>
      </c>
      <c r="C7" s="339"/>
      <c r="D7" s="339"/>
      <c r="E7" s="339"/>
      <c r="F7" s="340"/>
      <c r="G7" s="272" t="s">
        <v>483</v>
      </c>
      <c r="H7" s="273"/>
      <c r="I7" s="273"/>
      <c r="J7" s="273"/>
      <c r="K7" s="274"/>
      <c r="L7" s="241" t="s">
        <v>594</v>
      </c>
      <c r="M7" s="221"/>
      <c r="N7" s="221"/>
      <c r="O7" s="221"/>
      <c r="P7" s="221"/>
      <c r="Q7" s="221"/>
      <c r="R7" s="222"/>
      <c r="S7" s="147"/>
      <c r="T7" s="148"/>
      <c r="U7" s="149"/>
      <c r="V7" s="229">
        <v>45379</v>
      </c>
      <c r="W7" s="230"/>
      <c r="X7" s="231"/>
      <c r="Y7" s="241" t="s">
        <v>528</v>
      </c>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c r="AY7" s="130"/>
      <c r="AZ7" s="29"/>
      <c r="BA7" s="29"/>
      <c r="BB7" s="29"/>
      <c r="BC7" s="29"/>
      <c r="BD7" s="29"/>
      <c r="BE7" s="29"/>
      <c r="BF7" s="29"/>
      <c r="BG7" s="29"/>
      <c r="BH7" s="29"/>
      <c r="BI7" s="29"/>
      <c r="BJ7" s="29"/>
      <c r="BK7" s="29"/>
      <c r="BL7" s="29"/>
      <c r="BM7" s="29"/>
      <c r="BN7" s="131"/>
      <c r="BO7" s="241" t="s">
        <v>413</v>
      </c>
      <c r="BP7" s="221"/>
      <c r="BQ7" s="221"/>
      <c r="BR7" s="221"/>
      <c r="BS7" s="221"/>
      <c r="BT7" s="221"/>
      <c r="BU7" s="221"/>
      <c r="BV7" s="221"/>
      <c r="BW7" s="222"/>
      <c r="BX7" s="238">
        <v>208780</v>
      </c>
      <c r="BY7" s="239"/>
      <c r="BZ7" s="239"/>
      <c r="CA7" s="240"/>
      <c r="CB7" s="226">
        <v>4</v>
      </c>
      <c r="CC7" s="227"/>
      <c r="CD7" s="228"/>
      <c r="CE7" s="226">
        <f t="shared" si="0"/>
        <v>835120</v>
      </c>
      <c r="CF7" s="227"/>
      <c r="CG7" s="227"/>
      <c r="CH7" s="227"/>
      <c r="CI7" s="227"/>
      <c r="CJ7" s="227"/>
      <c r="CK7" s="228"/>
      <c r="CL7" s="226">
        <f t="shared" si="1"/>
        <v>1271570</v>
      </c>
      <c r="CM7" s="227"/>
      <c r="CN7" s="227"/>
      <c r="CO7" s="227"/>
      <c r="CP7" s="227"/>
      <c r="CQ7" s="227"/>
      <c r="CR7" s="227"/>
      <c r="CS7" s="228"/>
      <c r="CT7" s="13"/>
      <c r="CU7" s="14"/>
      <c r="CV7" s="14"/>
      <c r="CW7" s="14"/>
      <c r="CX7" s="429">
        <f>3100000-CL7</f>
        <v>1828430</v>
      </c>
      <c r="CY7" s="429"/>
      <c r="CZ7" s="429"/>
      <c r="DA7" s="429"/>
      <c r="DB7" s="429"/>
      <c r="DC7" s="429"/>
      <c r="DD7" s="429"/>
    </row>
    <row r="8" spans="1:108" ht="30" customHeight="1" x14ac:dyDescent="0.15">
      <c r="B8" s="338">
        <v>45320</v>
      </c>
      <c r="C8" s="339"/>
      <c r="D8" s="339"/>
      <c r="E8" s="339"/>
      <c r="F8" s="340"/>
      <c r="G8" s="283">
        <v>128</v>
      </c>
      <c r="H8" s="284"/>
      <c r="I8" s="284"/>
      <c r="J8" s="284"/>
      <c r="K8" s="285"/>
      <c r="L8" s="241" t="s">
        <v>50</v>
      </c>
      <c r="M8" s="221"/>
      <c r="N8" s="221"/>
      <c r="O8" s="221"/>
      <c r="P8" s="221"/>
      <c r="Q8" s="221"/>
      <c r="R8" s="222"/>
      <c r="S8" s="433"/>
      <c r="T8" s="434"/>
      <c r="U8" s="435"/>
      <c r="V8" s="229">
        <v>45373</v>
      </c>
      <c r="W8" s="230"/>
      <c r="X8" s="231"/>
      <c r="Y8" s="241" t="s">
        <v>417</v>
      </c>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2"/>
      <c r="AY8" s="241"/>
      <c r="AZ8" s="221"/>
      <c r="BA8" s="221"/>
      <c r="BB8" s="221"/>
      <c r="BC8" s="221"/>
      <c r="BD8" s="221"/>
      <c r="BE8" s="221"/>
      <c r="BF8" s="221"/>
      <c r="BG8" s="221"/>
      <c r="BH8" s="221"/>
      <c r="BI8" s="221"/>
      <c r="BJ8" s="221"/>
      <c r="BK8" s="221"/>
      <c r="BL8" s="221"/>
      <c r="BM8" s="221"/>
      <c r="BN8" s="222"/>
      <c r="BO8" s="275" t="s">
        <v>419</v>
      </c>
      <c r="BP8" s="276"/>
      <c r="BQ8" s="276"/>
      <c r="BR8" s="276"/>
      <c r="BS8" s="276"/>
      <c r="BT8" s="276"/>
      <c r="BU8" s="276"/>
      <c r="BV8" s="276"/>
      <c r="BW8" s="277"/>
      <c r="BX8" s="226">
        <v>5536</v>
      </c>
      <c r="BY8" s="227"/>
      <c r="BZ8" s="227"/>
      <c r="CA8" s="228"/>
      <c r="CB8" s="226">
        <v>1</v>
      </c>
      <c r="CC8" s="227"/>
      <c r="CD8" s="228"/>
      <c r="CE8" s="226">
        <f>BX8*CB8</f>
        <v>5536</v>
      </c>
      <c r="CF8" s="227"/>
      <c r="CG8" s="227"/>
      <c r="CH8" s="227"/>
      <c r="CI8" s="227"/>
      <c r="CJ8" s="227"/>
      <c r="CK8" s="228"/>
      <c r="CL8" s="226">
        <f t="shared" si="1"/>
        <v>1277106</v>
      </c>
      <c r="CM8" s="227"/>
      <c r="CN8" s="227"/>
      <c r="CO8" s="227"/>
      <c r="CP8" s="227"/>
      <c r="CQ8" s="227"/>
      <c r="CR8" s="227"/>
      <c r="CS8" s="228"/>
      <c r="CT8" s="13" t="s">
        <v>11</v>
      </c>
      <c r="CU8" s="14" t="s">
        <v>12</v>
      </c>
      <c r="CV8" s="14" t="s">
        <v>13</v>
      </c>
      <c r="CW8" s="14" t="s">
        <v>14</v>
      </c>
      <c r="CX8" s="429">
        <f t="shared" ref="CX8:CX20" si="2">3100000-CL8</f>
        <v>1822894</v>
      </c>
      <c r="CY8" s="429"/>
      <c r="CZ8" s="429"/>
      <c r="DA8" s="429"/>
      <c r="DB8" s="429"/>
      <c r="DC8" s="429"/>
      <c r="DD8" s="429"/>
    </row>
    <row r="9" spans="1:108" ht="30" customHeight="1" x14ac:dyDescent="0.15">
      <c r="B9" s="338">
        <v>45322</v>
      </c>
      <c r="C9" s="339"/>
      <c r="D9" s="339"/>
      <c r="E9" s="339"/>
      <c r="F9" s="340"/>
      <c r="G9" s="362">
        <v>132</v>
      </c>
      <c r="H9" s="363"/>
      <c r="I9" s="363"/>
      <c r="J9" s="363"/>
      <c r="K9" s="364"/>
      <c r="L9" s="241" t="s">
        <v>50</v>
      </c>
      <c r="M9" s="221"/>
      <c r="N9" s="221"/>
      <c r="O9" s="221"/>
      <c r="P9" s="221"/>
      <c r="Q9" s="221"/>
      <c r="R9" s="222"/>
      <c r="S9" s="433"/>
      <c r="T9" s="434"/>
      <c r="U9" s="435"/>
      <c r="V9" s="229">
        <v>45373</v>
      </c>
      <c r="W9" s="230"/>
      <c r="X9" s="231"/>
      <c r="Y9" s="241" t="s">
        <v>411</v>
      </c>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2"/>
      <c r="AY9" s="241"/>
      <c r="AZ9" s="221"/>
      <c r="BA9" s="221"/>
      <c r="BB9" s="221"/>
      <c r="BC9" s="221"/>
      <c r="BD9" s="221"/>
      <c r="BE9" s="221"/>
      <c r="BF9" s="221"/>
      <c r="BG9" s="221"/>
      <c r="BH9" s="221"/>
      <c r="BI9" s="221"/>
      <c r="BJ9" s="221"/>
      <c r="BK9" s="221"/>
      <c r="BL9" s="221"/>
      <c r="BM9" s="221"/>
      <c r="BN9" s="222"/>
      <c r="BO9" s="241" t="s">
        <v>468</v>
      </c>
      <c r="BP9" s="221"/>
      <c r="BQ9" s="221"/>
      <c r="BR9" s="221"/>
      <c r="BS9" s="221"/>
      <c r="BT9" s="221"/>
      <c r="BU9" s="221"/>
      <c r="BV9" s="221"/>
      <c r="BW9" s="222"/>
      <c r="BX9" s="238">
        <v>14704</v>
      </c>
      <c r="BY9" s="239"/>
      <c r="BZ9" s="239"/>
      <c r="CA9" s="240"/>
      <c r="CB9" s="226">
        <v>1</v>
      </c>
      <c r="CC9" s="227"/>
      <c r="CD9" s="228"/>
      <c r="CE9" s="226">
        <f t="shared" si="0"/>
        <v>14704</v>
      </c>
      <c r="CF9" s="227"/>
      <c r="CG9" s="227"/>
      <c r="CH9" s="227"/>
      <c r="CI9" s="227"/>
      <c r="CJ9" s="227"/>
      <c r="CK9" s="228"/>
      <c r="CL9" s="226">
        <f t="shared" si="1"/>
        <v>1291810</v>
      </c>
      <c r="CM9" s="227"/>
      <c r="CN9" s="227"/>
      <c r="CO9" s="227"/>
      <c r="CP9" s="227"/>
      <c r="CQ9" s="227"/>
      <c r="CR9" s="227"/>
      <c r="CS9" s="228"/>
      <c r="CT9" s="13" t="s">
        <v>11</v>
      </c>
      <c r="CU9" s="14" t="s">
        <v>12</v>
      </c>
      <c r="CV9" s="14" t="s">
        <v>13</v>
      </c>
      <c r="CW9" s="14" t="s">
        <v>14</v>
      </c>
      <c r="CX9" s="429">
        <f t="shared" si="2"/>
        <v>1808190</v>
      </c>
      <c r="CY9" s="429"/>
      <c r="CZ9" s="429"/>
      <c r="DA9" s="429"/>
      <c r="DB9" s="429"/>
      <c r="DC9" s="429"/>
      <c r="DD9" s="429"/>
    </row>
    <row r="10" spans="1:108" ht="30" customHeight="1" x14ac:dyDescent="0.15">
      <c r="B10" s="338">
        <v>45323</v>
      </c>
      <c r="C10" s="339"/>
      <c r="D10" s="339"/>
      <c r="E10" s="339"/>
      <c r="F10" s="340"/>
      <c r="G10" s="283">
        <v>133</v>
      </c>
      <c r="H10" s="284"/>
      <c r="I10" s="284"/>
      <c r="J10" s="284"/>
      <c r="K10" s="285"/>
      <c r="L10" s="241" t="s">
        <v>50</v>
      </c>
      <c r="M10" s="221"/>
      <c r="N10" s="221"/>
      <c r="O10" s="221"/>
      <c r="P10" s="221"/>
      <c r="Q10" s="221"/>
      <c r="R10" s="222"/>
      <c r="S10" s="433"/>
      <c r="T10" s="434"/>
      <c r="U10" s="435"/>
      <c r="V10" s="229">
        <v>45373</v>
      </c>
      <c r="W10" s="230"/>
      <c r="X10" s="231"/>
      <c r="Y10" s="241" t="s">
        <v>410</v>
      </c>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2"/>
      <c r="AY10" s="241"/>
      <c r="AZ10" s="221"/>
      <c r="BA10" s="221"/>
      <c r="BB10" s="221"/>
      <c r="BC10" s="221"/>
      <c r="BD10" s="221"/>
      <c r="BE10" s="221"/>
      <c r="BF10" s="221"/>
      <c r="BG10" s="221"/>
      <c r="BH10" s="221"/>
      <c r="BI10" s="221"/>
      <c r="BJ10" s="221"/>
      <c r="BK10" s="221"/>
      <c r="BL10" s="221"/>
      <c r="BM10" s="221"/>
      <c r="BN10" s="222"/>
      <c r="BO10" s="241" t="s">
        <v>468</v>
      </c>
      <c r="BP10" s="221"/>
      <c r="BQ10" s="221"/>
      <c r="BR10" s="221"/>
      <c r="BS10" s="221"/>
      <c r="BT10" s="221"/>
      <c r="BU10" s="221"/>
      <c r="BV10" s="221"/>
      <c r="BW10" s="222"/>
      <c r="BX10" s="226">
        <v>4440</v>
      </c>
      <c r="BY10" s="227"/>
      <c r="BZ10" s="227"/>
      <c r="CA10" s="228"/>
      <c r="CB10" s="226">
        <v>1</v>
      </c>
      <c r="CC10" s="227"/>
      <c r="CD10" s="228"/>
      <c r="CE10" s="226">
        <f t="shared" si="0"/>
        <v>4440</v>
      </c>
      <c r="CF10" s="227"/>
      <c r="CG10" s="227"/>
      <c r="CH10" s="227"/>
      <c r="CI10" s="227"/>
      <c r="CJ10" s="227"/>
      <c r="CK10" s="228"/>
      <c r="CL10" s="226">
        <f t="shared" si="1"/>
        <v>1296250</v>
      </c>
      <c r="CM10" s="227"/>
      <c r="CN10" s="227"/>
      <c r="CO10" s="227"/>
      <c r="CP10" s="227"/>
      <c r="CQ10" s="227"/>
      <c r="CR10" s="227"/>
      <c r="CS10" s="228"/>
      <c r="CT10" s="13" t="s">
        <v>11</v>
      </c>
      <c r="CU10" s="14" t="s">
        <v>12</v>
      </c>
      <c r="CV10" s="14" t="s">
        <v>13</v>
      </c>
      <c r="CW10" s="14" t="s">
        <v>14</v>
      </c>
      <c r="CX10" s="429">
        <f t="shared" si="2"/>
        <v>1803750</v>
      </c>
      <c r="CY10" s="429"/>
      <c r="CZ10" s="429"/>
      <c r="DA10" s="429"/>
      <c r="DB10" s="429"/>
      <c r="DC10" s="429"/>
      <c r="DD10" s="429"/>
    </row>
    <row r="11" spans="1:108" ht="30" customHeight="1" x14ac:dyDescent="0.15">
      <c r="B11" s="338">
        <v>45324</v>
      </c>
      <c r="C11" s="339"/>
      <c r="D11" s="339"/>
      <c r="E11" s="339"/>
      <c r="F11" s="340"/>
      <c r="G11" s="283"/>
      <c r="H11" s="284"/>
      <c r="I11" s="284"/>
      <c r="J11" s="284"/>
      <c r="K11" s="285"/>
      <c r="L11" s="241" t="s">
        <v>50</v>
      </c>
      <c r="M11" s="221"/>
      <c r="N11" s="221"/>
      <c r="O11" s="221"/>
      <c r="P11" s="221"/>
      <c r="Q11" s="221"/>
      <c r="R11" s="222"/>
      <c r="S11" s="433"/>
      <c r="T11" s="434"/>
      <c r="U11" s="435"/>
      <c r="V11" s="229">
        <v>45373</v>
      </c>
      <c r="W11" s="230"/>
      <c r="X11" s="231"/>
      <c r="Y11" s="241" t="s">
        <v>527</v>
      </c>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2"/>
      <c r="AY11" s="241"/>
      <c r="AZ11" s="221"/>
      <c r="BA11" s="221"/>
      <c r="BB11" s="221"/>
      <c r="BC11" s="221"/>
      <c r="BD11" s="221"/>
      <c r="BE11" s="221"/>
      <c r="BF11" s="221"/>
      <c r="BG11" s="221"/>
      <c r="BH11" s="221"/>
      <c r="BI11" s="221"/>
      <c r="BJ11" s="221"/>
      <c r="BK11" s="221"/>
      <c r="BL11" s="221"/>
      <c r="BM11" s="221"/>
      <c r="BN11" s="222"/>
      <c r="BO11" s="241" t="s">
        <v>468</v>
      </c>
      <c r="BP11" s="221"/>
      <c r="BQ11" s="221"/>
      <c r="BR11" s="221"/>
      <c r="BS11" s="221"/>
      <c r="BT11" s="221"/>
      <c r="BU11" s="221"/>
      <c r="BV11" s="221"/>
      <c r="BW11" s="222"/>
      <c r="BX11" s="226">
        <v>7039</v>
      </c>
      <c r="BY11" s="227"/>
      <c r="BZ11" s="227"/>
      <c r="CA11" s="228"/>
      <c r="CB11" s="226">
        <v>1</v>
      </c>
      <c r="CC11" s="227"/>
      <c r="CD11" s="228"/>
      <c r="CE11" s="226">
        <f t="shared" si="0"/>
        <v>7039</v>
      </c>
      <c r="CF11" s="227"/>
      <c r="CG11" s="227"/>
      <c r="CH11" s="227"/>
      <c r="CI11" s="227"/>
      <c r="CJ11" s="227"/>
      <c r="CK11" s="228"/>
      <c r="CL11" s="226">
        <f t="shared" si="1"/>
        <v>1303289</v>
      </c>
      <c r="CM11" s="227"/>
      <c r="CN11" s="227"/>
      <c r="CO11" s="227"/>
      <c r="CP11" s="227"/>
      <c r="CQ11" s="227"/>
      <c r="CR11" s="227"/>
      <c r="CS11" s="228"/>
      <c r="CT11" s="13" t="s">
        <v>11</v>
      </c>
      <c r="CU11" s="14" t="s">
        <v>12</v>
      </c>
      <c r="CV11" s="14" t="s">
        <v>13</v>
      </c>
      <c r="CW11" s="14" t="s">
        <v>14</v>
      </c>
      <c r="CX11" s="429">
        <f t="shared" si="2"/>
        <v>1796711</v>
      </c>
      <c r="CY11" s="429"/>
      <c r="CZ11" s="429"/>
      <c r="DA11" s="429"/>
      <c r="DB11" s="429"/>
      <c r="DC11" s="429"/>
      <c r="DD11" s="429"/>
    </row>
    <row r="12" spans="1:108" ht="30" customHeight="1" x14ac:dyDescent="0.15">
      <c r="B12" s="436">
        <v>45327</v>
      </c>
      <c r="C12" s="436"/>
      <c r="D12" s="436"/>
      <c r="E12" s="436"/>
      <c r="F12" s="436"/>
      <c r="G12" s="283">
        <v>137</v>
      </c>
      <c r="H12" s="284"/>
      <c r="I12" s="284"/>
      <c r="J12" s="284"/>
      <c r="K12" s="285"/>
      <c r="L12" s="241" t="s">
        <v>50</v>
      </c>
      <c r="M12" s="221"/>
      <c r="N12" s="221"/>
      <c r="O12" s="221"/>
      <c r="P12" s="221"/>
      <c r="Q12" s="221"/>
      <c r="R12" s="222"/>
      <c r="S12" s="229">
        <v>45335</v>
      </c>
      <c r="T12" s="230"/>
      <c r="U12" s="231"/>
      <c r="V12" s="229">
        <v>45373</v>
      </c>
      <c r="W12" s="230"/>
      <c r="X12" s="231"/>
      <c r="Y12" s="241" t="s">
        <v>466</v>
      </c>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2"/>
      <c r="AY12" s="241"/>
      <c r="AZ12" s="221"/>
      <c r="BA12" s="221"/>
      <c r="BB12" s="221"/>
      <c r="BC12" s="221"/>
      <c r="BD12" s="221"/>
      <c r="BE12" s="221"/>
      <c r="BF12" s="221"/>
      <c r="BG12" s="221"/>
      <c r="BH12" s="221"/>
      <c r="BI12" s="221"/>
      <c r="BJ12" s="221"/>
      <c r="BK12" s="221"/>
      <c r="BL12" s="221"/>
      <c r="BM12" s="221"/>
      <c r="BN12" s="222"/>
      <c r="BO12" s="275" t="s">
        <v>419</v>
      </c>
      <c r="BP12" s="276"/>
      <c r="BQ12" s="276"/>
      <c r="BR12" s="276"/>
      <c r="BS12" s="276"/>
      <c r="BT12" s="276"/>
      <c r="BU12" s="276"/>
      <c r="BV12" s="276"/>
      <c r="BW12" s="277"/>
      <c r="BX12" s="238">
        <v>63834</v>
      </c>
      <c r="BY12" s="239"/>
      <c r="BZ12" s="239"/>
      <c r="CA12" s="240"/>
      <c r="CB12" s="226">
        <v>1</v>
      </c>
      <c r="CC12" s="227"/>
      <c r="CD12" s="228"/>
      <c r="CE12" s="226">
        <f t="shared" si="0"/>
        <v>63834</v>
      </c>
      <c r="CF12" s="227"/>
      <c r="CG12" s="227"/>
      <c r="CH12" s="227"/>
      <c r="CI12" s="227"/>
      <c r="CJ12" s="227"/>
      <c r="CK12" s="228"/>
      <c r="CL12" s="226">
        <f t="shared" si="1"/>
        <v>1367123</v>
      </c>
      <c r="CM12" s="227"/>
      <c r="CN12" s="227"/>
      <c r="CO12" s="227"/>
      <c r="CP12" s="227"/>
      <c r="CQ12" s="227"/>
      <c r="CR12" s="227"/>
      <c r="CS12" s="228"/>
      <c r="CT12" s="13" t="s">
        <v>11</v>
      </c>
      <c r="CU12" s="14" t="s">
        <v>12</v>
      </c>
      <c r="CV12" s="14" t="s">
        <v>13</v>
      </c>
      <c r="CW12" s="14" t="s">
        <v>14</v>
      </c>
      <c r="CX12" s="429">
        <f t="shared" si="2"/>
        <v>1732877</v>
      </c>
      <c r="CY12" s="429"/>
      <c r="CZ12" s="429"/>
      <c r="DA12" s="429"/>
      <c r="DB12" s="429"/>
      <c r="DC12" s="429"/>
      <c r="DD12" s="429"/>
    </row>
    <row r="13" spans="1:108" ht="30" customHeight="1" x14ac:dyDescent="0.15">
      <c r="B13" s="436">
        <v>45327</v>
      </c>
      <c r="C13" s="436"/>
      <c r="D13" s="436"/>
      <c r="E13" s="436"/>
      <c r="F13" s="436"/>
      <c r="G13" s="283">
        <v>137</v>
      </c>
      <c r="H13" s="284"/>
      <c r="I13" s="284"/>
      <c r="J13" s="284"/>
      <c r="K13" s="285"/>
      <c r="L13" s="241" t="s">
        <v>50</v>
      </c>
      <c r="M13" s="221"/>
      <c r="N13" s="221"/>
      <c r="O13" s="221"/>
      <c r="P13" s="221"/>
      <c r="Q13" s="221"/>
      <c r="R13" s="222"/>
      <c r="S13" s="229">
        <v>45335</v>
      </c>
      <c r="T13" s="230"/>
      <c r="U13" s="231"/>
      <c r="V13" s="229">
        <v>45373</v>
      </c>
      <c r="W13" s="230"/>
      <c r="X13" s="231"/>
      <c r="Y13" s="241" t="s">
        <v>467</v>
      </c>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2"/>
      <c r="AY13" s="241"/>
      <c r="AZ13" s="221"/>
      <c r="BA13" s="221"/>
      <c r="BB13" s="221"/>
      <c r="BC13" s="221"/>
      <c r="BD13" s="221"/>
      <c r="BE13" s="221"/>
      <c r="BF13" s="221"/>
      <c r="BG13" s="221"/>
      <c r="BH13" s="221"/>
      <c r="BI13" s="221"/>
      <c r="BJ13" s="221"/>
      <c r="BK13" s="221"/>
      <c r="BL13" s="221"/>
      <c r="BM13" s="221"/>
      <c r="BN13" s="222"/>
      <c r="BO13" s="275" t="s">
        <v>419</v>
      </c>
      <c r="BP13" s="276"/>
      <c r="BQ13" s="276"/>
      <c r="BR13" s="276"/>
      <c r="BS13" s="276"/>
      <c r="BT13" s="276"/>
      <c r="BU13" s="276"/>
      <c r="BV13" s="276"/>
      <c r="BW13" s="277"/>
      <c r="BX13" s="226">
        <v>44044</v>
      </c>
      <c r="BY13" s="227"/>
      <c r="BZ13" s="227"/>
      <c r="CA13" s="228"/>
      <c r="CB13" s="226">
        <v>1</v>
      </c>
      <c r="CC13" s="227"/>
      <c r="CD13" s="228"/>
      <c r="CE13" s="226">
        <f t="shared" si="0"/>
        <v>44044</v>
      </c>
      <c r="CF13" s="227"/>
      <c r="CG13" s="227"/>
      <c r="CH13" s="227"/>
      <c r="CI13" s="227"/>
      <c r="CJ13" s="227"/>
      <c r="CK13" s="228"/>
      <c r="CL13" s="226">
        <f t="shared" si="1"/>
        <v>1411167</v>
      </c>
      <c r="CM13" s="227"/>
      <c r="CN13" s="227"/>
      <c r="CO13" s="227"/>
      <c r="CP13" s="227"/>
      <c r="CQ13" s="227"/>
      <c r="CR13" s="227"/>
      <c r="CS13" s="228"/>
      <c r="CT13" s="13" t="s">
        <v>11</v>
      </c>
      <c r="CU13" s="14" t="s">
        <v>12</v>
      </c>
      <c r="CV13" s="14" t="s">
        <v>13</v>
      </c>
      <c r="CW13" s="14" t="s">
        <v>14</v>
      </c>
      <c r="CX13" s="429">
        <f t="shared" si="2"/>
        <v>1688833</v>
      </c>
      <c r="CY13" s="429"/>
      <c r="CZ13" s="429"/>
      <c r="DA13" s="429"/>
      <c r="DB13" s="429"/>
      <c r="DC13" s="429"/>
      <c r="DD13" s="429"/>
    </row>
    <row r="14" spans="1:108" s="12" customFormat="1" ht="30" customHeight="1" x14ac:dyDescent="0.15">
      <c r="B14" s="269">
        <v>45341</v>
      </c>
      <c r="C14" s="270"/>
      <c r="D14" s="270"/>
      <c r="E14" s="270"/>
      <c r="F14" s="271"/>
      <c r="G14" s="272" t="s">
        <v>472</v>
      </c>
      <c r="H14" s="273"/>
      <c r="I14" s="273"/>
      <c r="J14" s="273"/>
      <c r="K14" s="274"/>
      <c r="L14" s="241" t="s">
        <v>594</v>
      </c>
      <c r="M14" s="221"/>
      <c r="N14" s="221"/>
      <c r="O14" s="221"/>
      <c r="P14" s="221"/>
      <c r="Q14" s="221"/>
      <c r="R14" s="222"/>
      <c r="S14" s="433"/>
      <c r="T14" s="434"/>
      <c r="U14" s="435"/>
      <c r="V14" s="229">
        <v>45382</v>
      </c>
      <c r="W14" s="230"/>
      <c r="X14" s="231"/>
      <c r="Y14" s="241" t="s">
        <v>471</v>
      </c>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2"/>
      <c r="AY14" s="241"/>
      <c r="AZ14" s="221"/>
      <c r="BA14" s="221"/>
      <c r="BB14" s="221"/>
      <c r="BC14" s="221"/>
      <c r="BD14" s="221"/>
      <c r="BE14" s="221"/>
      <c r="BF14" s="221"/>
      <c r="BG14" s="221"/>
      <c r="BH14" s="221"/>
      <c r="BI14" s="221"/>
      <c r="BJ14" s="221"/>
      <c r="BK14" s="221"/>
      <c r="BL14" s="221"/>
      <c r="BM14" s="221"/>
      <c r="BN14" s="222"/>
      <c r="BO14" s="275" t="s">
        <v>470</v>
      </c>
      <c r="BP14" s="276"/>
      <c r="BQ14" s="276"/>
      <c r="BR14" s="276"/>
      <c r="BS14" s="276"/>
      <c r="BT14" s="276"/>
      <c r="BU14" s="276"/>
      <c r="BV14" s="276"/>
      <c r="BW14" s="277"/>
      <c r="BX14" s="226">
        <v>127710</v>
      </c>
      <c r="BY14" s="227"/>
      <c r="BZ14" s="227"/>
      <c r="CA14" s="228"/>
      <c r="CB14" s="226">
        <v>12</v>
      </c>
      <c r="CC14" s="227"/>
      <c r="CD14" s="228"/>
      <c r="CE14" s="226">
        <f t="shared" si="0"/>
        <v>1532520</v>
      </c>
      <c r="CF14" s="227"/>
      <c r="CG14" s="227"/>
      <c r="CH14" s="227"/>
      <c r="CI14" s="227"/>
      <c r="CJ14" s="227"/>
      <c r="CK14" s="228"/>
      <c r="CL14" s="226">
        <f t="shared" si="1"/>
        <v>2943687</v>
      </c>
      <c r="CM14" s="227"/>
      <c r="CN14" s="227"/>
      <c r="CO14" s="227"/>
      <c r="CP14" s="227"/>
      <c r="CQ14" s="227"/>
      <c r="CR14" s="227"/>
      <c r="CS14" s="228"/>
      <c r="CT14" s="13" t="s">
        <v>11</v>
      </c>
      <c r="CU14" s="14" t="s">
        <v>12</v>
      </c>
      <c r="CV14" s="14" t="s">
        <v>13</v>
      </c>
      <c r="CW14" s="14" t="s">
        <v>14</v>
      </c>
      <c r="CX14" s="429">
        <f t="shared" si="2"/>
        <v>156313</v>
      </c>
      <c r="CY14" s="429"/>
      <c r="CZ14" s="429"/>
      <c r="DA14" s="429"/>
      <c r="DB14" s="429"/>
      <c r="DC14" s="429"/>
      <c r="DD14" s="429"/>
    </row>
    <row r="15" spans="1:108" ht="30" customHeight="1" x14ac:dyDescent="0.15">
      <c r="B15" s="437"/>
      <c r="C15" s="438"/>
      <c r="D15" s="438"/>
      <c r="E15" s="438"/>
      <c r="F15" s="439"/>
      <c r="G15" s="272" t="s">
        <v>475</v>
      </c>
      <c r="H15" s="273"/>
      <c r="I15" s="273"/>
      <c r="J15" s="273"/>
      <c r="K15" s="274"/>
      <c r="L15" s="241" t="s">
        <v>50</v>
      </c>
      <c r="M15" s="221"/>
      <c r="N15" s="221"/>
      <c r="O15" s="221"/>
      <c r="P15" s="221"/>
      <c r="Q15" s="221"/>
      <c r="R15" s="222"/>
      <c r="S15" s="229"/>
      <c r="T15" s="230"/>
      <c r="U15" s="231"/>
      <c r="V15" s="229">
        <v>45379</v>
      </c>
      <c r="W15" s="230"/>
      <c r="X15" s="231"/>
      <c r="Y15" s="241" t="s">
        <v>596</v>
      </c>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241"/>
      <c r="AZ15" s="221"/>
      <c r="BA15" s="221"/>
      <c r="BB15" s="221"/>
      <c r="BC15" s="221"/>
      <c r="BD15" s="221"/>
      <c r="BE15" s="221"/>
      <c r="BF15" s="221"/>
      <c r="BG15" s="221"/>
      <c r="BH15" s="221"/>
      <c r="BI15" s="221"/>
      <c r="BJ15" s="221"/>
      <c r="BK15" s="221"/>
      <c r="BL15" s="221"/>
      <c r="BM15" s="221"/>
      <c r="BN15" s="222"/>
      <c r="BO15" s="275" t="s">
        <v>476</v>
      </c>
      <c r="BP15" s="276"/>
      <c r="BQ15" s="276"/>
      <c r="BR15" s="276"/>
      <c r="BS15" s="276"/>
      <c r="BT15" s="276"/>
      <c r="BU15" s="276"/>
      <c r="BV15" s="276"/>
      <c r="BW15" s="277"/>
      <c r="BX15" s="226">
        <v>91630</v>
      </c>
      <c r="BY15" s="227"/>
      <c r="BZ15" s="227"/>
      <c r="CA15" s="228"/>
      <c r="CB15" s="226">
        <v>1</v>
      </c>
      <c r="CC15" s="227"/>
      <c r="CD15" s="228"/>
      <c r="CE15" s="226">
        <f t="shared" si="0"/>
        <v>91630</v>
      </c>
      <c r="CF15" s="227"/>
      <c r="CG15" s="227"/>
      <c r="CH15" s="227"/>
      <c r="CI15" s="227"/>
      <c r="CJ15" s="227"/>
      <c r="CK15" s="228"/>
      <c r="CL15" s="226">
        <f t="shared" si="1"/>
        <v>3035317</v>
      </c>
      <c r="CM15" s="227"/>
      <c r="CN15" s="227"/>
      <c r="CO15" s="227"/>
      <c r="CP15" s="227"/>
      <c r="CQ15" s="227"/>
      <c r="CR15" s="227"/>
      <c r="CS15" s="228"/>
      <c r="CT15" s="13" t="s">
        <v>11</v>
      </c>
      <c r="CU15" s="14" t="s">
        <v>12</v>
      </c>
      <c r="CV15" s="14" t="s">
        <v>13</v>
      </c>
      <c r="CW15" s="14" t="s">
        <v>14</v>
      </c>
      <c r="CX15" s="429">
        <f t="shared" si="2"/>
        <v>64683</v>
      </c>
      <c r="CY15" s="429"/>
      <c r="CZ15" s="429"/>
      <c r="DA15" s="429"/>
      <c r="DB15" s="429"/>
      <c r="DC15" s="429"/>
      <c r="DD15" s="429"/>
    </row>
    <row r="16" spans="1:108" ht="30" customHeight="1" x14ac:dyDescent="0.15">
      <c r="B16" s="437"/>
      <c r="C16" s="438"/>
      <c r="D16" s="438"/>
      <c r="E16" s="438"/>
      <c r="F16" s="439"/>
      <c r="G16" s="272" t="s">
        <v>475</v>
      </c>
      <c r="H16" s="273"/>
      <c r="I16" s="273"/>
      <c r="J16" s="273"/>
      <c r="K16" s="274"/>
      <c r="L16" s="241" t="s">
        <v>597</v>
      </c>
      <c r="M16" s="221"/>
      <c r="N16" s="221"/>
      <c r="O16" s="221"/>
      <c r="P16" s="221"/>
      <c r="Q16" s="221"/>
      <c r="R16" s="222"/>
      <c r="S16" s="229"/>
      <c r="T16" s="230"/>
      <c r="U16" s="231"/>
      <c r="V16" s="229">
        <v>45379</v>
      </c>
      <c r="W16" s="230"/>
      <c r="X16" s="231"/>
      <c r="Y16" s="241" t="s">
        <v>595</v>
      </c>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2"/>
      <c r="AY16" s="241"/>
      <c r="AZ16" s="221"/>
      <c r="BA16" s="221"/>
      <c r="BB16" s="221"/>
      <c r="BC16" s="221"/>
      <c r="BD16" s="221"/>
      <c r="BE16" s="221"/>
      <c r="BF16" s="221"/>
      <c r="BG16" s="221"/>
      <c r="BH16" s="221"/>
      <c r="BI16" s="221"/>
      <c r="BJ16" s="221"/>
      <c r="BK16" s="221"/>
      <c r="BL16" s="221"/>
      <c r="BM16" s="221"/>
      <c r="BN16" s="222"/>
      <c r="BO16" s="275" t="s">
        <v>476</v>
      </c>
      <c r="BP16" s="276"/>
      <c r="BQ16" s="276"/>
      <c r="BR16" s="276"/>
      <c r="BS16" s="276"/>
      <c r="BT16" s="276"/>
      <c r="BU16" s="276"/>
      <c r="BV16" s="276"/>
      <c r="BW16" s="277"/>
      <c r="BX16" s="226">
        <v>182600</v>
      </c>
      <c r="BY16" s="227"/>
      <c r="BZ16" s="227"/>
      <c r="CA16" s="228"/>
      <c r="CB16" s="226">
        <v>1</v>
      </c>
      <c r="CC16" s="227"/>
      <c r="CD16" s="228"/>
      <c r="CE16" s="226">
        <f t="shared" ref="CE16" si="3">BX16*CB16</f>
        <v>182600</v>
      </c>
      <c r="CF16" s="227"/>
      <c r="CG16" s="227"/>
      <c r="CH16" s="227"/>
      <c r="CI16" s="227"/>
      <c r="CJ16" s="227"/>
      <c r="CK16" s="228"/>
      <c r="CL16" s="226">
        <f t="shared" si="1"/>
        <v>3217917</v>
      </c>
      <c r="CM16" s="227"/>
      <c r="CN16" s="227"/>
      <c r="CO16" s="227"/>
      <c r="CP16" s="227"/>
      <c r="CQ16" s="227"/>
      <c r="CR16" s="227"/>
      <c r="CS16" s="228"/>
      <c r="CT16" s="13" t="s">
        <v>11</v>
      </c>
      <c r="CU16" s="14" t="s">
        <v>12</v>
      </c>
      <c r="CV16" s="14" t="s">
        <v>13</v>
      </c>
      <c r="CW16" s="14" t="s">
        <v>14</v>
      </c>
      <c r="CX16" s="429">
        <f t="shared" ref="CX16" si="4">3100000-CL16</f>
        <v>-117917</v>
      </c>
      <c r="CY16" s="429"/>
      <c r="CZ16" s="429"/>
      <c r="DA16" s="429"/>
      <c r="DB16" s="429"/>
      <c r="DC16" s="429"/>
      <c r="DD16" s="429"/>
    </row>
    <row r="17" spans="1:108" ht="30" customHeight="1" x14ac:dyDescent="0.15">
      <c r="B17" s="437"/>
      <c r="C17" s="438"/>
      <c r="D17" s="438"/>
      <c r="E17" s="438"/>
      <c r="F17" s="439"/>
      <c r="G17" s="272" t="s">
        <v>477</v>
      </c>
      <c r="H17" s="273"/>
      <c r="I17" s="273"/>
      <c r="J17" s="273"/>
      <c r="K17" s="274"/>
      <c r="L17" s="241" t="s">
        <v>50</v>
      </c>
      <c r="M17" s="221"/>
      <c r="N17" s="221"/>
      <c r="O17" s="221"/>
      <c r="P17" s="221"/>
      <c r="Q17" s="221"/>
      <c r="R17" s="222"/>
      <c r="S17" s="229">
        <v>45351</v>
      </c>
      <c r="T17" s="230"/>
      <c r="U17" s="231"/>
      <c r="V17" s="229">
        <v>45373</v>
      </c>
      <c r="W17" s="230"/>
      <c r="X17" s="231"/>
      <c r="Y17" s="241" t="s">
        <v>492</v>
      </c>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2"/>
      <c r="AY17" s="341"/>
      <c r="AZ17" s="342"/>
      <c r="BA17" s="342"/>
      <c r="BB17" s="342"/>
      <c r="BC17" s="342"/>
      <c r="BD17" s="342"/>
      <c r="BE17" s="342"/>
      <c r="BF17" s="342"/>
      <c r="BG17" s="342"/>
      <c r="BH17" s="342"/>
      <c r="BI17" s="342"/>
      <c r="BJ17" s="342"/>
      <c r="BK17" s="342"/>
      <c r="BL17" s="342"/>
      <c r="BM17" s="342"/>
      <c r="BN17" s="343"/>
      <c r="BO17" s="275" t="s">
        <v>493</v>
      </c>
      <c r="BP17" s="276"/>
      <c r="BQ17" s="276"/>
      <c r="BR17" s="276"/>
      <c r="BS17" s="276"/>
      <c r="BT17" s="276"/>
      <c r="BU17" s="276"/>
      <c r="BV17" s="276"/>
      <c r="BW17" s="277"/>
      <c r="BX17" s="226">
        <v>98670</v>
      </c>
      <c r="BY17" s="227"/>
      <c r="BZ17" s="227"/>
      <c r="CA17" s="228"/>
      <c r="CB17" s="226">
        <v>1</v>
      </c>
      <c r="CC17" s="227"/>
      <c r="CD17" s="228"/>
      <c r="CE17" s="226">
        <f t="shared" si="0"/>
        <v>98670</v>
      </c>
      <c r="CF17" s="227"/>
      <c r="CG17" s="227"/>
      <c r="CH17" s="227"/>
      <c r="CI17" s="227"/>
      <c r="CJ17" s="227"/>
      <c r="CK17" s="228"/>
      <c r="CL17" s="226">
        <f t="shared" si="1"/>
        <v>3316587</v>
      </c>
      <c r="CM17" s="227"/>
      <c r="CN17" s="227"/>
      <c r="CO17" s="227"/>
      <c r="CP17" s="227"/>
      <c r="CQ17" s="227"/>
      <c r="CR17" s="227"/>
      <c r="CS17" s="228"/>
      <c r="CT17" s="13" t="s">
        <v>11</v>
      </c>
      <c r="CU17" s="14" t="s">
        <v>12</v>
      </c>
      <c r="CV17" s="14" t="s">
        <v>13</v>
      </c>
      <c r="CW17" s="14" t="s">
        <v>14</v>
      </c>
      <c r="CX17" s="429">
        <f t="shared" si="2"/>
        <v>-216587</v>
      </c>
      <c r="CY17" s="429"/>
      <c r="CZ17" s="429"/>
      <c r="DA17" s="429"/>
      <c r="DB17" s="429"/>
      <c r="DC17" s="429"/>
      <c r="DD17" s="429"/>
    </row>
    <row r="18" spans="1:108" ht="30" customHeight="1" x14ac:dyDescent="0.15">
      <c r="B18" s="338">
        <v>45341</v>
      </c>
      <c r="C18" s="339"/>
      <c r="D18" s="339"/>
      <c r="E18" s="339"/>
      <c r="F18" s="340"/>
      <c r="G18" s="283">
        <v>151</v>
      </c>
      <c r="H18" s="284"/>
      <c r="I18" s="284"/>
      <c r="J18" s="284"/>
      <c r="K18" s="285"/>
      <c r="L18" s="241" t="s">
        <v>403</v>
      </c>
      <c r="M18" s="221"/>
      <c r="N18" s="221"/>
      <c r="O18" s="221"/>
      <c r="P18" s="221"/>
      <c r="Q18" s="221"/>
      <c r="R18" s="222"/>
      <c r="S18" s="229">
        <v>45344</v>
      </c>
      <c r="T18" s="230"/>
      <c r="U18" s="231"/>
      <c r="V18" s="229">
        <v>45373</v>
      </c>
      <c r="W18" s="230"/>
      <c r="X18" s="231"/>
      <c r="Y18" s="241" t="s">
        <v>402</v>
      </c>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2"/>
      <c r="AY18" s="241"/>
      <c r="AZ18" s="221"/>
      <c r="BA18" s="221"/>
      <c r="BB18" s="221"/>
      <c r="BC18" s="221"/>
      <c r="BD18" s="221"/>
      <c r="BE18" s="221"/>
      <c r="BF18" s="221"/>
      <c r="BG18" s="221"/>
      <c r="BH18" s="221"/>
      <c r="BI18" s="221"/>
      <c r="BJ18" s="221"/>
      <c r="BK18" s="221"/>
      <c r="BL18" s="221"/>
      <c r="BM18" s="221"/>
      <c r="BN18" s="222"/>
      <c r="BO18" s="241" t="s">
        <v>704</v>
      </c>
      <c r="BP18" s="221"/>
      <c r="BQ18" s="221"/>
      <c r="BR18" s="221"/>
      <c r="BS18" s="221"/>
      <c r="BT18" s="221"/>
      <c r="BU18" s="221"/>
      <c r="BV18" s="221"/>
      <c r="BW18" s="222"/>
      <c r="BX18" s="226">
        <v>20298</v>
      </c>
      <c r="BY18" s="227"/>
      <c r="BZ18" s="227"/>
      <c r="CA18" s="228"/>
      <c r="CB18" s="226">
        <v>8</v>
      </c>
      <c r="CC18" s="227"/>
      <c r="CD18" s="228"/>
      <c r="CE18" s="226">
        <f t="shared" si="0"/>
        <v>162384</v>
      </c>
      <c r="CF18" s="227"/>
      <c r="CG18" s="227"/>
      <c r="CH18" s="227"/>
      <c r="CI18" s="227"/>
      <c r="CJ18" s="227"/>
      <c r="CK18" s="228"/>
      <c r="CL18" s="226">
        <f t="shared" si="1"/>
        <v>3478971</v>
      </c>
      <c r="CM18" s="227"/>
      <c r="CN18" s="227"/>
      <c r="CO18" s="227"/>
      <c r="CP18" s="227"/>
      <c r="CQ18" s="227"/>
      <c r="CR18" s="227"/>
      <c r="CS18" s="228"/>
      <c r="CT18" s="13" t="s">
        <v>11</v>
      </c>
      <c r="CU18" s="14" t="s">
        <v>12</v>
      </c>
      <c r="CV18" s="14" t="s">
        <v>13</v>
      </c>
      <c r="CW18" s="14" t="s">
        <v>14</v>
      </c>
      <c r="CX18" s="429">
        <f t="shared" si="2"/>
        <v>-378971</v>
      </c>
      <c r="CY18" s="429"/>
      <c r="CZ18" s="429"/>
      <c r="DA18" s="429"/>
      <c r="DB18" s="429"/>
      <c r="DC18" s="429"/>
      <c r="DD18" s="429"/>
    </row>
    <row r="19" spans="1:108" s="12" customFormat="1" ht="30" customHeight="1" x14ac:dyDescent="0.15">
      <c r="A19" s="134"/>
      <c r="B19" s="322">
        <v>45342</v>
      </c>
      <c r="C19" s="323"/>
      <c r="D19" s="323"/>
      <c r="E19" s="323"/>
      <c r="F19" s="324"/>
      <c r="G19" s="325">
        <v>163</v>
      </c>
      <c r="H19" s="326"/>
      <c r="I19" s="326"/>
      <c r="J19" s="326"/>
      <c r="K19" s="327"/>
      <c r="L19" s="241" t="s">
        <v>50</v>
      </c>
      <c r="M19" s="221"/>
      <c r="N19" s="221"/>
      <c r="O19" s="221"/>
      <c r="P19" s="221"/>
      <c r="Q19" s="221"/>
      <c r="R19" s="222"/>
      <c r="S19" s="266">
        <v>45351</v>
      </c>
      <c r="T19" s="267"/>
      <c r="U19" s="268"/>
      <c r="V19" s="266">
        <v>45379</v>
      </c>
      <c r="W19" s="267"/>
      <c r="X19" s="268"/>
      <c r="Y19" s="232" t="s">
        <v>530</v>
      </c>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4"/>
      <c r="AY19" s="232"/>
      <c r="AZ19" s="233"/>
      <c r="BA19" s="233"/>
      <c r="BB19" s="233"/>
      <c r="BC19" s="233"/>
      <c r="BD19" s="233"/>
      <c r="BE19" s="233"/>
      <c r="BF19" s="233"/>
      <c r="BG19" s="233"/>
      <c r="BH19" s="233"/>
      <c r="BI19" s="233"/>
      <c r="BJ19" s="233"/>
      <c r="BK19" s="233"/>
      <c r="BL19" s="233"/>
      <c r="BM19" s="233"/>
      <c r="BN19" s="234"/>
      <c r="BO19" s="430" t="s">
        <v>598</v>
      </c>
      <c r="BP19" s="431"/>
      <c r="BQ19" s="431"/>
      <c r="BR19" s="431"/>
      <c r="BS19" s="431"/>
      <c r="BT19" s="431"/>
      <c r="BU19" s="431"/>
      <c r="BV19" s="431"/>
      <c r="BW19" s="432"/>
      <c r="BX19" s="238">
        <v>5720</v>
      </c>
      <c r="BY19" s="239"/>
      <c r="BZ19" s="239"/>
      <c r="CA19" s="240"/>
      <c r="CB19" s="238">
        <v>12</v>
      </c>
      <c r="CC19" s="239"/>
      <c r="CD19" s="240"/>
      <c r="CE19" s="238">
        <f t="shared" ref="CE19:CE20" si="5">BX19*CB19</f>
        <v>68640</v>
      </c>
      <c r="CF19" s="239"/>
      <c r="CG19" s="239"/>
      <c r="CH19" s="239"/>
      <c r="CI19" s="239"/>
      <c r="CJ19" s="239"/>
      <c r="CK19" s="240"/>
      <c r="CL19" s="238">
        <f t="shared" si="1"/>
        <v>3547611</v>
      </c>
      <c r="CM19" s="239"/>
      <c r="CN19" s="239"/>
      <c r="CO19" s="239"/>
      <c r="CP19" s="239"/>
      <c r="CQ19" s="239"/>
      <c r="CR19" s="239"/>
      <c r="CS19" s="240"/>
      <c r="CT19" s="15"/>
      <c r="CU19" s="15"/>
      <c r="CV19" s="15"/>
      <c r="CW19" s="15"/>
      <c r="CX19" s="429">
        <f t="shared" si="2"/>
        <v>-447611</v>
      </c>
      <c r="CY19" s="429"/>
      <c r="CZ19" s="429"/>
      <c r="DA19" s="429"/>
      <c r="DB19" s="429"/>
      <c r="DC19" s="429"/>
      <c r="DD19" s="429"/>
    </row>
    <row r="20" spans="1:108" s="12" customFormat="1" ht="30" customHeight="1" x14ac:dyDescent="0.15">
      <c r="B20" s="322">
        <v>45342</v>
      </c>
      <c r="C20" s="323"/>
      <c r="D20" s="323"/>
      <c r="E20" s="323"/>
      <c r="F20" s="324"/>
      <c r="G20" s="325">
        <v>157</v>
      </c>
      <c r="H20" s="326"/>
      <c r="I20" s="326"/>
      <c r="J20" s="326"/>
      <c r="K20" s="327"/>
      <c r="L20" s="241" t="s">
        <v>50</v>
      </c>
      <c r="M20" s="221"/>
      <c r="N20" s="221"/>
      <c r="O20" s="221"/>
      <c r="P20" s="221"/>
      <c r="Q20" s="221"/>
      <c r="R20" s="222"/>
      <c r="S20" s="266">
        <v>45348</v>
      </c>
      <c r="T20" s="267"/>
      <c r="U20" s="268"/>
      <c r="V20" s="266">
        <v>45379</v>
      </c>
      <c r="W20" s="267"/>
      <c r="X20" s="268"/>
      <c r="Y20" s="232" t="s">
        <v>531</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4"/>
      <c r="AY20" s="232"/>
      <c r="AZ20" s="233"/>
      <c r="BA20" s="233"/>
      <c r="BB20" s="233"/>
      <c r="BC20" s="233"/>
      <c r="BD20" s="233"/>
      <c r="BE20" s="233"/>
      <c r="BF20" s="233"/>
      <c r="BG20" s="233"/>
      <c r="BH20" s="233"/>
      <c r="BI20" s="233"/>
      <c r="BJ20" s="233"/>
      <c r="BK20" s="233"/>
      <c r="BL20" s="233"/>
      <c r="BM20" s="233"/>
      <c r="BN20" s="234"/>
      <c r="BO20" s="430" t="s">
        <v>598</v>
      </c>
      <c r="BP20" s="431"/>
      <c r="BQ20" s="431"/>
      <c r="BR20" s="431"/>
      <c r="BS20" s="431"/>
      <c r="BT20" s="431"/>
      <c r="BU20" s="431"/>
      <c r="BV20" s="431"/>
      <c r="BW20" s="432"/>
      <c r="BX20" s="238">
        <v>5720</v>
      </c>
      <c r="BY20" s="239"/>
      <c r="BZ20" s="239"/>
      <c r="CA20" s="240"/>
      <c r="CB20" s="238">
        <v>20</v>
      </c>
      <c r="CC20" s="239"/>
      <c r="CD20" s="240"/>
      <c r="CE20" s="238">
        <f t="shared" si="5"/>
        <v>114400</v>
      </c>
      <c r="CF20" s="239"/>
      <c r="CG20" s="239"/>
      <c r="CH20" s="239"/>
      <c r="CI20" s="239"/>
      <c r="CJ20" s="239"/>
      <c r="CK20" s="240"/>
      <c r="CL20" s="238">
        <f t="shared" si="1"/>
        <v>3662011</v>
      </c>
      <c r="CM20" s="239"/>
      <c r="CN20" s="239"/>
      <c r="CO20" s="239"/>
      <c r="CP20" s="239"/>
      <c r="CQ20" s="239"/>
      <c r="CR20" s="239"/>
      <c r="CS20" s="240"/>
      <c r="CT20" s="134"/>
      <c r="CU20" s="134"/>
      <c r="CV20" s="134"/>
      <c r="CW20" s="134"/>
      <c r="CX20" s="429">
        <f t="shared" si="2"/>
        <v>-562011</v>
      </c>
      <c r="CY20" s="429"/>
      <c r="CZ20" s="429"/>
      <c r="DA20" s="429"/>
      <c r="DB20" s="429"/>
      <c r="DC20" s="429"/>
      <c r="DD20" s="429"/>
    </row>
    <row r="21" spans="1:108" ht="30" customHeight="1" x14ac:dyDescent="0.15">
      <c r="B21" s="338"/>
      <c r="C21" s="339"/>
      <c r="D21" s="339"/>
      <c r="E21" s="339"/>
      <c r="F21" s="340"/>
      <c r="G21" s="272"/>
      <c r="H21" s="273"/>
      <c r="I21" s="273"/>
      <c r="J21" s="273"/>
      <c r="K21" s="274"/>
      <c r="L21" s="283"/>
      <c r="M21" s="284"/>
      <c r="N21" s="284"/>
      <c r="O21" s="284"/>
      <c r="P21" s="284"/>
      <c r="Q21" s="284"/>
      <c r="R21" s="285"/>
      <c r="S21" s="229"/>
      <c r="T21" s="230"/>
      <c r="U21" s="231"/>
      <c r="V21" s="229"/>
      <c r="W21" s="230"/>
      <c r="X21" s="231"/>
      <c r="Y21" s="24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2"/>
      <c r="AY21" s="241"/>
      <c r="AZ21" s="221"/>
      <c r="BA21" s="221"/>
      <c r="BB21" s="221"/>
      <c r="BC21" s="221"/>
      <c r="BD21" s="221"/>
      <c r="BE21" s="221"/>
      <c r="BF21" s="221"/>
      <c r="BG21" s="221"/>
      <c r="BH21" s="221"/>
      <c r="BI21" s="221"/>
      <c r="BJ21" s="221"/>
      <c r="BK21" s="221"/>
      <c r="BL21" s="221"/>
      <c r="BM21" s="221"/>
      <c r="BN21" s="222"/>
      <c r="BO21" s="241"/>
      <c r="BP21" s="221"/>
      <c r="BQ21" s="221"/>
      <c r="BR21" s="221"/>
      <c r="BS21" s="221"/>
      <c r="BT21" s="221"/>
      <c r="BU21" s="221"/>
      <c r="BV21" s="221"/>
      <c r="BW21" s="222"/>
      <c r="BX21" s="238"/>
      <c r="BY21" s="239"/>
      <c r="BZ21" s="239"/>
      <c r="CA21" s="240"/>
      <c r="CB21" s="226"/>
      <c r="CC21" s="227"/>
      <c r="CD21" s="228"/>
      <c r="CE21" s="249">
        <f>SUM(CE4:CK20)</f>
        <v>3662011</v>
      </c>
      <c r="CF21" s="250"/>
      <c r="CG21" s="250"/>
      <c r="CH21" s="250"/>
      <c r="CI21" s="250"/>
      <c r="CJ21" s="250"/>
      <c r="CK21" s="251"/>
      <c r="CL21" s="238"/>
      <c r="CM21" s="239"/>
      <c r="CN21" s="239"/>
      <c r="CO21" s="239"/>
      <c r="CP21" s="239"/>
      <c r="CQ21" s="239"/>
      <c r="CR21" s="239"/>
      <c r="CS21" s="240"/>
      <c r="CT21" s="13"/>
      <c r="CU21" s="14"/>
      <c r="CV21" s="14"/>
      <c r="CW21" s="14"/>
      <c r="CX21" s="429"/>
      <c r="CY21" s="429"/>
      <c r="CZ21" s="429"/>
      <c r="DA21" s="429"/>
      <c r="DB21" s="429"/>
      <c r="DC21" s="429"/>
      <c r="DD21" s="429"/>
    </row>
    <row r="22" spans="1:108" ht="18" customHeight="1" x14ac:dyDescent="0.15"/>
    <row r="23" spans="1:108" ht="18" customHeight="1" x14ac:dyDescent="0.15"/>
    <row r="24" spans="1:108" ht="18" customHeight="1" x14ac:dyDescent="0.15"/>
    <row r="25" spans="1:108" s="2" customFormat="1" ht="18" customHeight="1" x14ac:dyDescent="0.15">
      <c r="A25" s="1"/>
      <c r="L25" s="1"/>
      <c r="M25" s="1"/>
      <c r="N25" s="1"/>
      <c r="O25" s="1"/>
      <c r="P25" s="1"/>
      <c r="Q25" s="1"/>
      <c r="R25" s="1"/>
      <c r="S25" s="1"/>
      <c r="T25" s="1"/>
      <c r="U25" s="1"/>
      <c r="V25" s="1"/>
      <c r="W25" s="10"/>
      <c r="X25" s="10"/>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5"/>
      <c r="CT25" s="5"/>
      <c r="CU25" s="5"/>
      <c r="CV25" s="5"/>
      <c r="CW25" s="5"/>
      <c r="CX25" s="5"/>
    </row>
    <row r="26" spans="1:108" s="2" customFormat="1" ht="18" customHeight="1" x14ac:dyDescent="0.15">
      <c r="A26" s="1"/>
      <c r="L26" s="1"/>
      <c r="M26" s="1"/>
      <c r="N26" s="1"/>
      <c r="O26" s="1"/>
      <c r="P26" s="1"/>
      <c r="Q26" s="1"/>
      <c r="R26" s="1"/>
      <c r="S26" s="1"/>
      <c r="T26" s="1"/>
      <c r="U26" s="1"/>
      <c r="V26" s="1"/>
      <c r="W26" s="10"/>
      <c r="X26" s="10"/>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5"/>
      <c r="CT26" s="5"/>
      <c r="CU26" s="5"/>
      <c r="CV26" s="5"/>
      <c r="CW26" s="5"/>
      <c r="CX26" s="5"/>
    </row>
    <row r="27" spans="1:108" s="2" customFormat="1" ht="18" customHeight="1" x14ac:dyDescent="0.15">
      <c r="A27" s="1"/>
      <c r="L27" s="1"/>
      <c r="M27" s="1"/>
      <c r="N27" s="1"/>
      <c r="O27" s="1"/>
      <c r="P27" s="1"/>
      <c r="Q27" s="1"/>
      <c r="R27" s="1"/>
      <c r="S27" s="1"/>
      <c r="T27" s="1"/>
      <c r="U27" s="1"/>
      <c r="V27" s="1"/>
      <c r="W27" s="10"/>
      <c r="X27" s="10"/>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5"/>
      <c r="CT27" s="5"/>
      <c r="CU27" s="5"/>
      <c r="CV27" s="5"/>
      <c r="CW27" s="5"/>
      <c r="CX27" s="5"/>
    </row>
    <row r="28" spans="1:108" s="2" customFormat="1" ht="18" customHeight="1" x14ac:dyDescent="0.15">
      <c r="A28" s="1"/>
      <c r="L28" s="1"/>
      <c r="M28" s="1"/>
      <c r="N28" s="1"/>
      <c r="O28" s="1"/>
      <c r="P28" s="1"/>
      <c r="Q28" s="1"/>
      <c r="R28" s="1"/>
      <c r="S28" s="1"/>
      <c r="T28" s="1"/>
      <c r="U28" s="1"/>
      <c r="V28" s="1"/>
      <c r="W28" s="10"/>
      <c r="X28" s="10"/>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5"/>
      <c r="CT28" s="5"/>
      <c r="CU28" s="5"/>
      <c r="CV28" s="5"/>
      <c r="CW28" s="5"/>
      <c r="CX28" s="5"/>
    </row>
    <row r="29" spans="1:108" s="2" customFormat="1" ht="18" customHeight="1" x14ac:dyDescent="0.15">
      <c r="A29" s="1"/>
      <c r="L29" s="1"/>
      <c r="M29" s="1"/>
      <c r="N29" s="1"/>
      <c r="O29" s="1"/>
      <c r="P29" s="1"/>
      <c r="Q29" s="1"/>
      <c r="R29" s="1"/>
      <c r="S29" s="1"/>
      <c r="T29" s="1"/>
      <c r="U29" s="1"/>
      <c r="V29" s="1"/>
      <c r="W29" s="10"/>
      <c r="X29" s="10"/>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5"/>
      <c r="CT29" s="5"/>
      <c r="CU29" s="5"/>
      <c r="CV29" s="5"/>
      <c r="CW29" s="5"/>
      <c r="CX29" s="5"/>
    </row>
    <row r="30" spans="1:108" s="2" customFormat="1" ht="18" customHeight="1" x14ac:dyDescent="0.15">
      <c r="A30" s="1"/>
      <c r="L30" s="1"/>
      <c r="M30" s="1"/>
      <c r="N30" s="1"/>
      <c r="O30" s="1"/>
      <c r="P30" s="1"/>
      <c r="Q30" s="1"/>
      <c r="R30" s="1"/>
      <c r="S30" s="1"/>
      <c r="T30" s="1"/>
      <c r="U30" s="1"/>
      <c r="V30" s="1"/>
      <c r="W30" s="10"/>
      <c r="X30" s="10"/>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5"/>
      <c r="CT30" s="5"/>
      <c r="CU30" s="5"/>
      <c r="CV30" s="5"/>
      <c r="CW30" s="5"/>
      <c r="CX30" s="5"/>
    </row>
    <row r="31" spans="1:108" s="2" customFormat="1" ht="18" customHeight="1" x14ac:dyDescent="0.15">
      <c r="A31" s="1"/>
      <c r="L31" s="1"/>
      <c r="M31" s="1"/>
      <c r="N31" s="1"/>
      <c r="O31" s="1"/>
      <c r="P31" s="1"/>
      <c r="Q31" s="1"/>
      <c r="R31" s="1"/>
      <c r="S31" s="1"/>
      <c r="T31" s="1"/>
      <c r="U31" s="1"/>
      <c r="V31" s="1"/>
      <c r="W31" s="10"/>
      <c r="X31" s="10"/>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5"/>
      <c r="CT31" s="5"/>
      <c r="CU31" s="5"/>
      <c r="CV31" s="5"/>
      <c r="CW31" s="5"/>
      <c r="CX31" s="5"/>
    </row>
    <row r="32" spans="1:108" s="2" customFormat="1" ht="18" customHeight="1" x14ac:dyDescent="0.15">
      <c r="A32" s="1"/>
      <c r="L32" s="1"/>
      <c r="M32" s="1"/>
      <c r="N32" s="1"/>
      <c r="O32" s="1"/>
      <c r="P32" s="1"/>
      <c r="Q32" s="1"/>
      <c r="R32" s="1"/>
      <c r="S32" s="1"/>
      <c r="T32" s="1"/>
      <c r="U32" s="1"/>
      <c r="V32" s="1"/>
      <c r="W32" s="10"/>
      <c r="X32" s="10"/>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5"/>
      <c r="CT32" s="5"/>
      <c r="CU32" s="5"/>
      <c r="CV32" s="5"/>
      <c r="CW32" s="5"/>
      <c r="CX32" s="5"/>
    </row>
    <row r="33" spans="1:102" s="2" customFormat="1" ht="18" customHeight="1" x14ac:dyDescent="0.15">
      <c r="A33" s="1"/>
      <c r="L33" s="1"/>
      <c r="M33" s="1"/>
      <c r="N33" s="1"/>
      <c r="O33" s="1"/>
      <c r="P33" s="1"/>
      <c r="Q33" s="1"/>
      <c r="R33" s="1"/>
      <c r="S33" s="1"/>
      <c r="T33" s="1"/>
      <c r="U33" s="1"/>
      <c r="V33" s="1"/>
      <c r="W33" s="10"/>
      <c r="X33" s="10"/>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5"/>
      <c r="CT33" s="5"/>
      <c r="CU33" s="5"/>
      <c r="CV33" s="5"/>
      <c r="CW33" s="5"/>
      <c r="CX33" s="5"/>
    </row>
    <row r="34" spans="1:102" s="2" customFormat="1" ht="18" customHeight="1" x14ac:dyDescent="0.15">
      <c r="A34" s="1"/>
      <c r="L34" s="1"/>
      <c r="M34" s="1"/>
      <c r="N34" s="1"/>
      <c r="O34" s="1"/>
      <c r="P34" s="1"/>
      <c r="Q34" s="1"/>
      <c r="R34" s="1"/>
      <c r="S34" s="1"/>
      <c r="T34" s="1"/>
      <c r="U34" s="1"/>
      <c r="V34" s="1"/>
      <c r="W34" s="10"/>
      <c r="X34" s="10"/>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5"/>
      <c r="CT34" s="5"/>
      <c r="CU34" s="5"/>
      <c r="CV34" s="5"/>
      <c r="CW34" s="5"/>
      <c r="CX34" s="5"/>
    </row>
    <row r="35" spans="1:102" s="2" customFormat="1" ht="18" customHeight="1" x14ac:dyDescent="0.15">
      <c r="A35" s="1"/>
      <c r="L35" s="1"/>
      <c r="M35" s="1"/>
      <c r="N35" s="1"/>
      <c r="O35" s="1"/>
      <c r="P35" s="1"/>
      <c r="Q35" s="1"/>
      <c r="R35" s="1"/>
      <c r="S35" s="1"/>
      <c r="T35" s="1"/>
      <c r="U35" s="1"/>
      <c r="V35" s="1"/>
      <c r="W35" s="10"/>
      <c r="X35" s="10"/>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5"/>
      <c r="CT35" s="5"/>
      <c r="CU35" s="5"/>
      <c r="CV35" s="5"/>
      <c r="CW35" s="5"/>
      <c r="CX35" s="5"/>
    </row>
    <row r="36" spans="1:102" s="2" customFormat="1" ht="18" customHeight="1" x14ac:dyDescent="0.15">
      <c r="A36" s="1"/>
      <c r="L36" s="1"/>
      <c r="M36" s="1"/>
      <c r="N36" s="1"/>
      <c r="O36" s="1"/>
      <c r="P36" s="1"/>
      <c r="Q36" s="1"/>
      <c r="R36" s="1"/>
      <c r="S36" s="1"/>
      <c r="T36" s="1"/>
      <c r="U36" s="1"/>
      <c r="V36" s="1"/>
      <c r="W36" s="10"/>
      <c r="X36" s="10"/>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5"/>
      <c r="CT36" s="5"/>
      <c r="CU36" s="5"/>
      <c r="CV36" s="5"/>
      <c r="CW36" s="5"/>
      <c r="CX36" s="5"/>
    </row>
    <row r="37" spans="1:102" s="2" customFormat="1" ht="18" customHeight="1" x14ac:dyDescent="0.15">
      <c r="A37" s="1"/>
      <c r="L37" s="1"/>
      <c r="M37" s="1"/>
      <c r="N37" s="1"/>
      <c r="O37" s="1"/>
      <c r="P37" s="1"/>
      <c r="Q37" s="1"/>
      <c r="R37" s="1"/>
      <c r="S37" s="1"/>
      <c r="T37" s="1"/>
      <c r="U37" s="1"/>
      <c r="V37" s="1"/>
      <c r="W37" s="10"/>
      <c r="X37" s="10"/>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5"/>
      <c r="CT37" s="5"/>
      <c r="CU37" s="5"/>
      <c r="CV37" s="5"/>
      <c r="CW37" s="5"/>
      <c r="CX37" s="5"/>
    </row>
    <row r="38" spans="1:102" s="2" customFormat="1" ht="18" customHeight="1" x14ac:dyDescent="0.15">
      <c r="A38" s="1"/>
      <c r="L38" s="1"/>
      <c r="M38" s="1"/>
      <c r="N38" s="1"/>
      <c r="O38" s="1"/>
      <c r="P38" s="1"/>
      <c r="Q38" s="1"/>
      <c r="R38" s="1"/>
      <c r="S38" s="1"/>
      <c r="T38" s="1"/>
      <c r="U38" s="1"/>
      <c r="V38" s="1"/>
      <c r="W38" s="10"/>
      <c r="X38" s="10"/>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5"/>
      <c r="CT38" s="5"/>
      <c r="CU38" s="5"/>
      <c r="CV38" s="5"/>
      <c r="CW38" s="5"/>
      <c r="CX38" s="5"/>
    </row>
    <row r="39" spans="1:102" s="2" customFormat="1" ht="18" customHeight="1" x14ac:dyDescent="0.15">
      <c r="A39" s="1"/>
      <c r="L39" s="1"/>
      <c r="M39" s="1"/>
      <c r="N39" s="1"/>
      <c r="O39" s="1"/>
      <c r="P39" s="1"/>
      <c r="Q39" s="1"/>
      <c r="R39" s="1"/>
      <c r="S39" s="1"/>
      <c r="T39" s="1"/>
      <c r="U39" s="1"/>
      <c r="V39" s="1"/>
      <c r="W39" s="10"/>
      <c r="X39" s="10"/>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5"/>
      <c r="CT39" s="5"/>
      <c r="CU39" s="5"/>
      <c r="CV39" s="5"/>
      <c r="CW39" s="5"/>
      <c r="CX39" s="5"/>
    </row>
    <row r="40" spans="1:102" s="2" customFormat="1" ht="18" customHeight="1" x14ac:dyDescent="0.15">
      <c r="A40" s="1"/>
      <c r="L40" s="1"/>
      <c r="M40" s="1"/>
      <c r="N40" s="1"/>
      <c r="O40" s="1"/>
      <c r="P40" s="1"/>
      <c r="Q40" s="1"/>
      <c r="R40" s="1"/>
      <c r="S40" s="1"/>
      <c r="T40" s="1"/>
      <c r="U40" s="1"/>
      <c r="V40" s="1"/>
      <c r="W40" s="10"/>
      <c r="X40" s="10"/>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5"/>
      <c r="CT40" s="5"/>
      <c r="CU40" s="5"/>
      <c r="CV40" s="5"/>
      <c r="CW40" s="5"/>
      <c r="CX40" s="5"/>
    </row>
    <row r="41" spans="1:102" s="2" customFormat="1" ht="18" customHeight="1" x14ac:dyDescent="0.15">
      <c r="A41" s="1"/>
      <c r="L41" s="1"/>
      <c r="M41" s="1"/>
      <c r="N41" s="1"/>
      <c r="O41" s="1"/>
      <c r="P41" s="1"/>
      <c r="Q41" s="1"/>
      <c r="R41" s="1"/>
      <c r="S41" s="1"/>
      <c r="T41" s="1"/>
      <c r="U41" s="1"/>
      <c r="V41" s="1"/>
      <c r="W41" s="10"/>
      <c r="X41" s="10"/>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5"/>
      <c r="CT41" s="5"/>
      <c r="CU41" s="5"/>
      <c r="CV41" s="5"/>
      <c r="CW41" s="5"/>
      <c r="CX41" s="5"/>
    </row>
    <row r="42" spans="1:102" s="2" customFormat="1" ht="18" customHeight="1" x14ac:dyDescent="0.15">
      <c r="A42" s="1"/>
      <c r="L42" s="1"/>
      <c r="M42" s="1"/>
      <c r="N42" s="1"/>
      <c r="O42" s="1"/>
      <c r="P42" s="1"/>
      <c r="Q42" s="1"/>
      <c r="R42" s="1"/>
      <c r="S42" s="1"/>
      <c r="T42" s="1"/>
      <c r="U42" s="1"/>
      <c r="V42" s="1"/>
      <c r="W42" s="10"/>
      <c r="X42" s="10"/>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5"/>
      <c r="CT42" s="5"/>
      <c r="CU42" s="5"/>
      <c r="CV42" s="5"/>
      <c r="CW42" s="5"/>
      <c r="CX42" s="5"/>
    </row>
    <row r="43" spans="1:102" s="2" customFormat="1" ht="18" customHeight="1" x14ac:dyDescent="0.15">
      <c r="A43" s="1"/>
      <c r="L43" s="1"/>
      <c r="M43" s="1"/>
      <c r="N43" s="1"/>
      <c r="O43" s="1"/>
      <c r="P43" s="1"/>
      <c r="Q43" s="1"/>
      <c r="R43" s="1"/>
      <c r="S43" s="1"/>
      <c r="T43" s="1"/>
      <c r="U43" s="1"/>
      <c r="V43" s="1"/>
      <c r="W43" s="10"/>
      <c r="X43" s="10"/>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5"/>
      <c r="CT43" s="5"/>
      <c r="CU43" s="5"/>
      <c r="CV43" s="5"/>
      <c r="CW43" s="5"/>
      <c r="CX43" s="5"/>
    </row>
    <row r="202" spans="1:102" s="4" customFormat="1" ht="18" customHeight="1" x14ac:dyDescent="0.15">
      <c r="A202" s="1"/>
      <c r="B202" s="2"/>
      <c r="C202" s="2"/>
      <c r="D202" s="2"/>
      <c r="E202" s="2"/>
      <c r="F202" s="2"/>
      <c r="G202" s="2"/>
      <c r="H202" s="2"/>
      <c r="I202" s="2"/>
      <c r="J202" s="2"/>
      <c r="K202" s="2"/>
      <c r="L202" s="1"/>
      <c r="M202" s="1"/>
      <c r="N202" s="1"/>
      <c r="O202" s="1"/>
      <c r="P202" s="1"/>
      <c r="Q202" s="1"/>
      <c r="R202" s="1"/>
      <c r="S202" s="1"/>
      <c r="T202" s="1"/>
      <c r="U202" s="1"/>
      <c r="V202" s="1"/>
      <c r="W202" s="10"/>
      <c r="X202" s="10"/>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5"/>
      <c r="CT202" s="5"/>
      <c r="CU202" s="5"/>
      <c r="CV202" s="5"/>
      <c r="CW202" s="5"/>
      <c r="CX202" s="6"/>
    </row>
    <row r="220" spans="2:101" s="5" customFormat="1" ht="18" customHeight="1" x14ac:dyDescent="0.15">
      <c r="B220" s="2"/>
      <c r="C220" s="2"/>
      <c r="D220" s="2"/>
      <c r="E220" s="2"/>
      <c r="F220" s="2"/>
      <c r="G220" s="2"/>
      <c r="H220" s="2"/>
      <c r="I220" s="2"/>
      <c r="J220" s="2"/>
      <c r="K220" s="2"/>
      <c r="L220" s="1"/>
      <c r="M220" s="1"/>
      <c r="N220" s="1"/>
      <c r="O220" s="1"/>
      <c r="P220" s="1"/>
      <c r="Q220" s="1"/>
      <c r="R220" s="1"/>
      <c r="S220" s="1"/>
      <c r="T220" s="1"/>
      <c r="U220" s="1"/>
      <c r="V220" s="1"/>
      <c r="W220" s="10"/>
      <c r="X220" s="10"/>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T220" s="6"/>
      <c r="CU220" s="6"/>
      <c r="CV220" s="6"/>
      <c r="CW220" s="6"/>
    </row>
    <row r="240" spans="1:102" s="4" customFormat="1" ht="18" customHeight="1" x14ac:dyDescent="0.15">
      <c r="A240" s="1"/>
      <c r="B240" s="2"/>
      <c r="C240" s="2"/>
      <c r="D240" s="2"/>
      <c r="E240" s="2"/>
      <c r="F240" s="2"/>
      <c r="G240" s="2"/>
      <c r="H240" s="2"/>
      <c r="I240" s="2"/>
      <c r="J240" s="2"/>
      <c r="K240" s="2"/>
      <c r="L240" s="1"/>
      <c r="M240" s="1"/>
      <c r="N240" s="1"/>
      <c r="O240" s="1"/>
      <c r="P240" s="1"/>
      <c r="Q240" s="1"/>
      <c r="R240" s="1"/>
      <c r="S240" s="1"/>
      <c r="T240" s="1"/>
      <c r="U240" s="1"/>
      <c r="V240" s="1"/>
      <c r="W240" s="10"/>
      <c r="X240" s="10"/>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5"/>
      <c r="CT240" s="5"/>
      <c r="CU240" s="5"/>
      <c r="CV240" s="5"/>
      <c r="CW240" s="5"/>
      <c r="CX240" s="6"/>
    </row>
    <row r="365" ht="18" customHeight="1" x14ac:dyDescent="0.15"/>
    <row r="366" ht="18" customHeight="1" x14ac:dyDescent="0.15"/>
    <row r="367" ht="18" customHeight="1" x14ac:dyDescent="0.15"/>
    <row r="368" ht="18" customHeight="1" x14ac:dyDescent="0.15"/>
    <row r="369" spans="2:102" ht="18" customHeight="1" x14ac:dyDescent="0.15"/>
    <row r="370" spans="2:102" ht="18" customHeight="1" x14ac:dyDescent="0.15"/>
    <row r="371" spans="2:102" ht="18" customHeight="1" x14ac:dyDescent="0.15"/>
    <row r="372" spans="2:102" ht="18" customHeight="1" x14ac:dyDescent="0.15"/>
    <row r="373" spans="2:102" ht="18" customHeight="1" x14ac:dyDescent="0.15"/>
    <row r="374" spans="2:102" ht="18" customHeight="1" x14ac:dyDescent="0.15"/>
    <row r="375" spans="2:102" ht="18" customHeight="1" x14ac:dyDescent="0.15">
      <c r="CT375" s="1"/>
      <c r="CU375" s="1"/>
      <c r="CV375" s="1"/>
      <c r="CW375" s="1"/>
      <c r="CX375" s="1"/>
    </row>
    <row r="376" spans="2:102" ht="18" customHeight="1" x14ac:dyDescent="0.15">
      <c r="CT376" s="1"/>
      <c r="CU376" s="1"/>
      <c r="CV376" s="1"/>
      <c r="CW376" s="1"/>
      <c r="CX376" s="1"/>
    </row>
    <row r="377" spans="2:102" ht="18" customHeight="1" x14ac:dyDescent="0.15">
      <c r="CT377" s="1"/>
      <c r="CU377" s="1"/>
      <c r="CV377" s="1"/>
      <c r="CW377" s="1"/>
      <c r="CX377" s="1"/>
    </row>
    <row r="378" spans="2:102" ht="18" customHeight="1" x14ac:dyDescent="0.15">
      <c r="CT378" s="1"/>
      <c r="CU378" s="1"/>
      <c r="CV378" s="1"/>
      <c r="CW378" s="1"/>
      <c r="CX378" s="1"/>
    </row>
    <row r="379" spans="2:102" ht="18" customHeight="1" x14ac:dyDescent="0.15">
      <c r="CT379" s="1"/>
      <c r="CU379" s="1"/>
      <c r="CV379" s="1"/>
      <c r="CW379" s="1"/>
      <c r="CX379" s="1"/>
    </row>
    <row r="380" spans="2:102" ht="18" customHeight="1" x14ac:dyDescent="0.15">
      <c r="B380" s="1"/>
      <c r="C380" s="1"/>
      <c r="D380" s="1"/>
      <c r="E380" s="1"/>
      <c r="F380" s="1"/>
      <c r="G380" s="1"/>
      <c r="H380" s="1"/>
      <c r="I380" s="1"/>
      <c r="J380" s="1"/>
      <c r="CT380" s="1"/>
      <c r="CU380" s="1"/>
      <c r="CV380" s="1"/>
      <c r="CW380" s="1"/>
      <c r="CX380" s="1"/>
    </row>
    <row r="381" spans="2:102" ht="18" customHeight="1" x14ac:dyDescent="0.15">
      <c r="B381" s="1"/>
      <c r="C381" s="1"/>
      <c r="D381" s="1"/>
      <c r="E381" s="1"/>
      <c r="F381" s="1"/>
      <c r="G381" s="1"/>
      <c r="H381" s="1"/>
      <c r="I381" s="1"/>
      <c r="J381" s="1"/>
      <c r="K381" s="1"/>
      <c r="W381" s="1"/>
      <c r="X381" s="1"/>
      <c r="CS381" s="1"/>
      <c r="CT381" s="1"/>
      <c r="CU381" s="1"/>
      <c r="CV381" s="1"/>
      <c r="CW381" s="1"/>
      <c r="CX381" s="1"/>
    </row>
    <row r="382" spans="2:102" ht="18" customHeight="1" x14ac:dyDescent="0.15">
      <c r="B382" s="1"/>
      <c r="C382" s="1"/>
      <c r="D382" s="1"/>
      <c r="E382" s="1"/>
      <c r="F382" s="1"/>
      <c r="G382" s="1"/>
      <c r="H382" s="1"/>
      <c r="I382" s="1"/>
      <c r="J382" s="1"/>
      <c r="K382" s="1"/>
      <c r="W382" s="1"/>
      <c r="X382" s="1"/>
      <c r="CS382" s="1"/>
      <c r="CT382" s="1"/>
      <c r="CU382" s="1"/>
      <c r="CV382" s="1"/>
      <c r="CW382" s="1"/>
      <c r="CX382" s="1"/>
    </row>
    <row r="383" spans="2:102" ht="18" customHeight="1" x14ac:dyDescent="0.15">
      <c r="B383" s="1"/>
      <c r="C383" s="1"/>
      <c r="D383" s="1"/>
      <c r="E383" s="1"/>
      <c r="F383" s="1"/>
      <c r="G383" s="1"/>
      <c r="H383" s="1"/>
      <c r="I383" s="1"/>
      <c r="J383" s="1"/>
      <c r="K383" s="1"/>
      <c r="W383" s="1"/>
      <c r="X383" s="1"/>
      <c r="CS383" s="1"/>
      <c r="CT383" s="1"/>
      <c r="CU383" s="1"/>
      <c r="CV383" s="1"/>
      <c r="CW383" s="1"/>
      <c r="CX383" s="1"/>
    </row>
    <row r="384" spans="2:102" ht="18" customHeight="1" x14ac:dyDescent="0.15">
      <c r="B384" s="1"/>
      <c r="C384" s="1"/>
      <c r="D384" s="1"/>
      <c r="E384" s="1"/>
      <c r="F384" s="1"/>
      <c r="G384" s="1"/>
      <c r="H384" s="1"/>
      <c r="I384" s="1"/>
      <c r="J384" s="1"/>
      <c r="K384" s="1"/>
      <c r="W384" s="1"/>
      <c r="X384" s="1"/>
      <c r="CS384" s="1"/>
      <c r="CT384" s="1"/>
      <c r="CU384" s="1"/>
      <c r="CV384" s="1"/>
      <c r="CW384" s="1"/>
      <c r="CX384" s="1"/>
    </row>
    <row r="385" s="1" customFormat="1" ht="18" customHeight="1" x14ac:dyDescent="0.15"/>
    <row r="386" s="1" customFormat="1" ht="18" customHeight="1" x14ac:dyDescent="0.15"/>
    <row r="387" s="1" customFormat="1" ht="18" customHeight="1" x14ac:dyDescent="0.15"/>
    <row r="388" s="1" customFormat="1" ht="18" customHeight="1" x14ac:dyDescent="0.15"/>
    <row r="389" s="1" customFormat="1" ht="18" customHeight="1" x14ac:dyDescent="0.15"/>
    <row r="390" s="1" customFormat="1" ht="18" customHeight="1" x14ac:dyDescent="0.15"/>
    <row r="391" s="1" customFormat="1" ht="18" customHeight="1" x14ac:dyDescent="0.15"/>
    <row r="392" s="1" customFormat="1" ht="18" customHeight="1" x14ac:dyDescent="0.15"/>
    <row r="393" s="1" customFormat="1" ht="18" customHeight="1" x14ac:dyDescent="0.15"/>
    <row r="394" s="1" customFormat="1" ht="18" customHeight="1" x14ac:dyDescent="0.15"/>
    <row r="395" s="1" customFormat="1" ht="18" customHeight="1" x14ac:dyDescent="0.15"/>
    <row r="396" s="1" customFormat="1" ht="18" customHeight="1" x14ac:dyDescent="0.15"/>
    <row r="397" s="1" customFormat="1" ht="18" customHeight="1" x14ac:dyDescent="0.15"/>
    <row r="398" s="1" customFormat="1" ht="18" customHeight="1" x14ac:dyDescent="0.15"/>
    <row r="399" s="1" customFormat="1" ht="18" customHeight="1" x14ac:dyDescent="0.15"/>
    <row r="400" s="1" customFormat="1" ht="18" customHeight="1" x14ac:dyDescent="0.15"/>
    <row r="401" spans="2:102" ht="18" customHeight="1" x14ac:dyDescent="0.15">
      <c r="B401" s="1"/>
      <c r="C401" s="1"/>
      <c r="D401" s="1"/>
      <c r="E401" s="1"/>
      <c r="F401" s="1"/>
      <c r="G401" s="1"/>
      <c r="H401" s="1"/>
      <c r="I401" s="1"/>
      <c r="J401" s="1"/>
      <c r="K401" s="1"/>
      <c r="W401" s="1"/>
      <c r="X401" s="1"/>
      <c r="CS401" s="1"/>
      <c r="CT401" s="1"/>
      <c r="CU401" s="1"/>
      <c r="CV401" s="1"/>
      <c r="CW401" s="1"/>
      <c r="CX401" s="1"/>
    </row>
    <row r="402" spans="2:102" ht="18" customHeight="1" x14ac:dyDescent="0.15">
      <c r="B402" s="1"/>
      <c r="C402" s="1"/>
      <c r="D402" s="1"/>
      <c r="E402" s="1"/>
      <c r="F402" s="1"/>
      <c r="G402" s="1"/>
      <c r="H402" s="1"/>
      <c r="I402" s="1"/>
      <c r="J402" s="1"/>
      <c r="K402" s="1"/>
      <c r="W402" s="1"/>
      <c r="X402" s="1"/>
      <c r="CS402" s="1"/>
      <c r="CT402" s="1"/>
      <c r="CU402" s="1"/>
      <c r="CV402" s="1"/>
      <c r="CW402" s="1"/>
      <c r="CX402" s="1"/>
    </row>
    <row r="403" spans="2:102" x14ac:dyDescent="0.15">
      <c r="B403" s="1"/>
      <c r="C403" s="1"/>
      <c r="D403" s="1"/>
      <c r="E403" s="1"/>
      <c r="F403" s="1"/>
      <c r="G403" s="1"/>
      <c r="H403" s="1"/>
      <c r="I403" s="1"/>
      <c r="J403" s="1"/>
      <c r="K403" s="1"/>
      <c r="W403" s="1"/>
      <c r="X403" s="1"/>
      <c r="CS403" s="1"/>
    </row>
    <row r="404" spans="2:102" x14ac:dyDescent="0.15">
      <c r="B404" s="1"/>
      <c r="C404" s="1"/>
      <c r="D404" s="1"/>
      <c r="E404" s="1"/>
      <c r="F404" s="1"/>
      <c r="G404" s="1"/>
      <c r="H404" s="1"/>
      <c r="I404" s="1"/>
      <c r="J404" s="1"/>
      <c r="K404" s="1"/>
      <c r="W404" s="1"/>
      <c r="X404" s="1"/>
      <c r="CS404" s="1"/>
    </row>
    <row r="405" spans="2:102" x14ac:dyDescent="0.15">
      <c r="B405" s="1"/>
      <c r="C405" s="1"/>
      <c r="D405" s="1"/>
      <c r="E405" s="1"/>
      <c r="F405" s="1"/>
      <c r="G405" s="1"/>
      <c r="H405" s="1"/>
      <c r="I405" s="1"/>
      <c r="J405" s="1"/>
      <c r="K405" s="1"/>
      <c r="W405" s="1"/>
      <c r="X405" s="1"/>
      <c r="CS405" s="1"/>
    </row>
    <row r="406" spans="2:102" x14ac:dyDescent="0.15">
      <c r="B406" s="1"/>
      <c r="C406" s="1"/>
      <c r="D406" s="1"/>
      <c r="E406" s="1"/>
      <c r="F406" s="1"/>
      <c r="G406" s="1"/>
      <c r="H406" s="1"/>
      <c r="I406" s="1"/>
      <c r="J406" s="1"/>
      <c r="K406" s="1"/>
      <c r="W406" s="1"/>
      <c r="X406" s="1"/>
      <c r="CS406" s="1"/>
    </row>
    <row r="407" spans="2:102" x14ac:dyDescent="0.15">
      <c r="B407" s="1"/>
      <c r="C407" s="1"/>
      <c r="D407" s="1"/>
      <c r="E407" s="1"/>
      <c r="F407" s="1"/>
      <c r="G407" s="1"/>
      <c r="H407" s="1"/>
      <c r="I407" s="1"/>
      <c r="J407" s="1"/>
      <c r="K407" s="1"/>
      <c r="W407" s="1"/>
      <c r="X407" s="1"/>
      <c r="CS407" s="1"/>
    </row>
    <row r="408" spans="2:102" x14ac:dyDescent="0.15">
      <c r="K408" s="1"/>
      <c r="W408" s="1"/>
      <c r="X408" s="1"/>
      <c r="CS408" s="1"/>
    </row>
  </sheetData>
  <mergeCells count="250">
    <mergeCell ref="G6:K6"/>
    <mergeCell ref="L6:R6"/>
    <mergeCell ref="V21:X21"/>
    <mergeCell ref="Y21:AX21"/>
    <mergeCell ref="AY21:BN21"/>
    <mergeCell ref="BO21:BW21"/>
    <mergeCell ref="BX21:CA21"/>
    <mergeCell ref="CB21:CD21"/>
    <mergeCell ref="B21:F21"/>
    <mergeCell ref="G21:K21"/>
    <mergeCell ref="L21:R21"/>
    <mergeCell ref="S21:U21"/>
    <mergeCell ref="V18:X18"/>
    <mergeCell ref="Y18:AX18"/>
    <mergeCell ref="B18:F18"/>
    <mergeCell ref="G18:K18"/>
    <mergeCell ref="L18:R18"/>
    <mergeCell ref="S18:U18"/>
    <mergeCell ref="BO17:BW17"/>
    <mergeCell ref="BX17:CA17"/>
    <mergeCell ref="CB17:CD17"/>
    <mergeCell ref="B8:F8"/>
    <mergeCell ref="B12:F12"/>
    <mergeCell ref="B10:F10"/>
    <mergeCell ref="CL21:CS21"/>
    <mergeCell ref="CX21:DD21"/>
    <mergeCell ref="CB19:CD19"/>
    <mergeCell ref="CE19:CK19"/>
    <mergeCell ref="CL19:CS19"/>
    <mergeCell ref="CX19:DD19"/>
    <mergeCell ref="CX20:DD20"/>
    <mergeCell ref="CL20:CS20"/>
    <mergeCell ref="CB20:CD20"/>
    <mergeCell ref="CE20:CK20"/>
    <mergeCell ref="CE21:CK21"/>
    <mergeCell ref="CX15:DD15"/>
    <mergeCell ref="B17:F17"/>
    <mergeCell ref="G17:K17"/>
    <mergeCell ref="L17:R17"/>
    <mergeCell ref="S17:U17"/>
    <mergeCell ref="V17:X17"/>
    <mergeCell ref="Y17:AX17"/>
    <mergeCell ref="AY17:BN17"/>
    <mergeCell ref="AY15:BN15"/>
    <mergeCell ref="BO15:BW15"/>
    <mergeCell ref="BX15:CA15"/>
    <mergeCell ref="CB15:CD15"/>
    <mergeCell ref="CE15:CK15"/>
    <mergeCell ref="CL15:CS15"/>
    <mergeCell ref="B15:F15"/>
    <mergeCell ref="G15:K15"/>
    <mergeCell ref="L15:R15"/>
    <mergeCell ref="S15:U15"/>
    <mergeCell ref="B16:F16"/>
    <mergeCell ref="G16:K16"/>
    <mergeCell ref="L16:R16"/>
    <mergeCell ref="CX16:DD16"/>
    <mergeCell ref="S16:U16"/>
    <mergeCell ref="V16:X16"/>
    <mergeCell ref="CL13:CS13"/>
    <mergeCell ref="B14:F14"/>
    <mergeCell ref="G14:K14"/>
    <mergeCell ref="L14:R14"/>
    <mergeCell ref="S14:U14"/>
    <mergeCell ref="V14:X14"/>
    <mergeCell ref="V13:X13"/>
    <mergeCell ref="Y13:AX13"/>
    <mergeCell ref="AY13:BN13"/>
    <mergeCell ref="BO13:BW13"/>
    <mergeCell ref="BX13:CA13"/>
    <mergeCell ref="CB13:CD13"/>
    <mergeCell ref="B13:F13"/>
    <mergeCell ref="G13:K13"/>
    <mergeCell ref="L13:R13"/>
    <mergeCell ref="AY14:BN14"/>
    <mergeCell ref="BO14:BW14"/>
    <mergeCell ref="BX14:CA14"/>
    <mergeCell ref="CB14:CD14"/>
    <mergeCell ref="S13:U13"/>
    <mergeCell ref="CL14:CS14"/>
    <mergeCell ref="CE8:CK8"/>
    <mergeCell ref="G8:K8"/>
    <mergeCell ref="BO12:BW12"/>
    <mergeCell ref="BX12:CA12"/>
    <mergeCell ref="CB12:CD12"/>
    <mergeCell ref="CE12:CK12"/>
    <mergeCell ref="V15:X15"/>
    <mergeCell ref="Y15:AX15"/>
    <mergeCell ref="Y14:AX14"/>
    <mergeCell ref="CE13:CK13"/>
    <mergeCell ref="L9:R9"/>
    <mergeCell ref="S9:U9"/>
    <mergeCell ref="CE9:CK9"/>
    <mergeCell ref="L8:R8"/>
    <mergeCell ref="G12:K12"/>
    <mergeCell ref="L12:R12"/>
    <mergeCell ref="G10:K10"/>
    <mergeCell ref="L10:R10"/>
    <mergeCell ref="BO9:BW9"/>
    <mergeCell ref="BX9:CA9"/>
    <mergeCell ref="CB9:CD9"/>
    <mergeCell ref="CX14:DD14"/>
    <mergeCell ref="CL12:CS12"/>
    <mergeCell ref="CX12:DD12"/>
    <mergeCell ref="CX13:DD13"/>
    <mergeCell ref="CE14:CK14"/>
    <mergeCell ref="S8:U8"/>
    <mergeCell ref="V8:X8"/>
    <mergeCell ref="Y8:AX8"/>
    <mergeCell ref="CX8:DD8"/>
    <mergeCell ref="AY8:BN8"/>
    <mergeCell ref="BO8:BW8"/>
    <mergeCell ref="BX8:CA8"/>
    <mergeCell ref="CL8:CS8"/>
    <mergeCell ref="S12:U12"/>
    <mergeCell ref="V12:X12"/>
    <mergeCell ref="Y12:AX12"/>
    <mergeCell ref="AY12:BN12"/>
    <mergeCell ref="CB8:CD8"/>
    <mergeCell ref="CX9:DD9"/>
    <mergeCell ref="S10:U10"/>
    <mergeCell ref="V10:X10"/>
    <mergeCell ref="V9:X9"/>
    <mergeCell ref="Y9:AX9"/>
    <mergeCell ref="AY9:BN9"/>
    <mergeCell ref="CL10:CS10"/>
    <mergeCell ref="CX10:DD10"/>
    <mergeCell ref="AY10:BN10"/>
    <mergeCell ref="BO10:BW10"/>
    <mergeCell ref="BX10:CA10"/>
    <mergeCell ref="CB10:CD10"/>
    <mergeCell ref="CE10:CK10"/>
    <mergeCell ref="B9:F9"/>
    <mergeCell ref="G9:K9"/>
    <mergeCell ref="Y10:AX10"/>
    <mergeCell ref="CL9:CS9"/>
    <mergeCell ref="V3:X3"/>
    <mergeCell ref="Y3:AQ3"/>
    <mergeCell ref="AR3:AX3"/>
    <mergeCell ref="B1:BW2"/>
    <mergeCell ref="BX1:DD1"/>
    <mergeCell ref="BX2:CA2"/>
    <mergeCell ref="CB2:DD2"/>
    <mergeCell ref="B3:F3"/>
    <mergeCell ref="G3:K3"/>
    <mergeCell ref="L3:R3"/>
    <mergeCell ref="S3:U3"/>
    <mergeCell ref="CB3:CD3"/>
    <mergeCell ref="CE3:CK3"/>
    <mergeCell ref="CL3:CS3"/>
    <mergeCell ref="CX3:DD3"/>
    <mergeCell ref="AY3:BN3"/>
    <mergeCell ref="BO3:BW3"/>
    <mergeCell ref="BX3:CA3"/>
    <mergeCell ref="CX6:DD6"/>
    <mergeCell ref="B5:F5"/>
    <mergeCell ref="G5:K5"/>
    <mergeCell ref="CB5:CD5"/>
    <mergeCell ref="CE5:CK5"/>
    <mergeCell ref="CL5:CS5"/>
    <mergeCell ref="L5:R5"/>
    <mergeCell ref="S5:U5"/>
    <mergeCell ref="V5:X5"/>
    <mergeCell ref="Y5:AX5"/>
    <mergeCell ref="CL6:CS6"/>
    <mergeCell ref="BO5:BW5"/>
    <mergeCell ref="BX5:CA5"/>
    <mergeCell ref="CX5:DD5"/>
    <mergeCell ref="B6:F6"/>
    <mergeCell ref="AY5:BN5"/>
    <mergeCell ref="S6:U6"/>
    <mergeCell ref="V6:X6"/>
    <mergeCell ref="Y6:AX6"/>
    <mergeCell ref="AY6:BN6"/>
    <mergeCell ref="BO6:BW6"/>
    <mergeCell ref="BX6:CA6"/>
    <mergeCell ref="CB6:CD6"/>
    <mergeCell ref="CE6:CK6"/>
    <mergeCell ref="V4:X4"/>
    <mergeCell ref="B4:F4"/>
    <mergeCell ref="G4:K4"/>
    <mergeCell ref="L4:R4"/>
    <mergeCell ref="S4:U4"/>
    <mergeCell ref="Y4:AX4"/>
    <mergeCell ref="CL4:CS4"/>
    <mergeCell ref="CX4:DD4"/>
    <mergeCell ref="AY4:BN4"/>
    <mergeCell ref="BO4:BW4"/>
    <mergeCell ref="BX4:CA4"/>
    <mergeCell ref="CB4:CD4"/>
    <mergeCell ref="CE4:CK4"/>
    <mergeCell ref="B11:F11"/>
    <mergeCell ref="G11:K11"/>
    <mergeCell ref="L11:R11"/>
    <mergeCell ref="CL11:CS11"/>
    <mergeCell ref="CX11:DD11"/>
    <mergeCell ref="AY11:BN11"/>
    <mergeCell ref="BO11:BW11"/>
    <mergeCell ref="BX11:CA11"/>
    <mergeCell ref="CB11:CD11"/>
    <mergeCell ref="V11:X11"/>
    <mergeCell ref="Y11:AX11"/>
    <mergeCell ref="S11:U11"/>
    <mergeCell ref="CE11:CK11"/>
    <mergeCell ref="B7:F7"/>
    <mergeCell ref="BX7:CA7"/>
    <mergeCell ref="Y7:AX7"/>
    <mergeCell ref="BO7:BW7"/>
    <mergeCell ref="CB7:CD7"/>
    <mergeCell ref="L7:R7"/>
    <mergeCell ref="CX7:DD7"/>
    <mergeCell ref="CL7:CS7"/>
    <mergeCell ref="CE7:CK7"/>
    <mergeCell ref="G7:K7"/>
    <mergeCell ref="V7:X7"/>
    <mergeCell ref="V19:X19"/>
    <mergeCell ref="Y19:AX19"/>
    <mergeCell ref="AY19:BN19"/>
    <mergeCell ref="BX19:CA19"/>
    <mergeCell ref="B20:F20"/>
    <mergeCell ref="G20:K20"/>
    <mergeCell ref="L20:R20"/>
    <mergeCell ref="S20:U20"/>
    <mergeCell ref="V20:X20"/>
    <mergeCell ref="B19:F19"/>
    <mergeCell ref="G19:K19"/>
    <mergeCell ref="L19:R19"/>
    <mergeCell ref="S19:U19"/>
    <mergeCell ref="AY20:BN20"/>
    <mergeCell ref="BO19:BW19"/>
    <mergeCell ref="BO20:BW20"/>
    <mergeCell ref="Y20:AX20"/>
    <mergeCell ref="BX20:CA20"/>
    <mergeCell ref="CE17:CK17"/>
    <mergeCell ref="CL17:CS17"/>
    <mergeCell ref="CX17:DD17"/>
    <mergeCell ref="CE18:CK18"/>
    <mergeCell ref="CL18:CS18"/>
    <mergeCell ref="CX18:DD18"/>
    <mergeCell ref="Y16:AX16"/>
    <mergeCell ref="AY16:BN16"/>
    <mergeCell ref="BO16:BW16"/>
    <mergeCell ref="BX16:CA16"/>
    <mergeCell ref="CB16:CD16"/>
    <mergeCell ref="CE16:CK16"/>
    <mergeCell ref="CL16:CS16"/>
    <mergeCell ref="AY18:BN18"/>
    <mergeCell ref="BO18:BW18"/>
    <mergeCell ref="BX18:CA18"/>
    <mergeCell ref="CB18:CD18"/>
  </mergeCells>
  <phoneticPr fontId="3"/>
  <conditionalFormatting sqref="BX2">
    <cfRule type="expression" dxfId="13" priority="1">
      <formula>TODAY()&gt;$BX$2</formula>
    </cfRule>
  </conditionalFormatting>
  <printOptions horizontalCentered="1"/>
  <pageMargins left="0.23622047244094491" right="0.23622047244094491" top="0.74803149606299213" bottom="0.74803149606299213" header="0.31496062992125984" footer="0.31496062992125984"/>
  <pageSetup paperSize="8"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DF677"/>
  <sheetViews>
    <sheetView view="pageBreakPreview" topLeftCell="A121" zoomScale="106" zoomScaleNormal="96" zoomScaleSheetLayoutView="106" workbookViewId="0">
      <selection activeCell="BO138" sqref="BO138"/>
    </sheetView>
  </sheetViews>
  <sheetFormatPr defaultColWidth="9" defaultRowHeight="13.5" outlineLevelCol="1" x14ac:dyDescent="0.15"/>
  <cols>
    <col min="1" max="1" width="1.625" style="1" customWidth="1"/>
    <col min="2" max="11" width="1.625" style="2" customWidth="1"/>
    <col min="12" max="18" width="1.625" style="33" customWidth="1"/>
    <col min="19" max="20" width="1.625" style="1" customWidth="1"/>
    <col min="21" max="22" width="1.625" style="1" customWidth="1" outlineLevel="1"/>
    <col min="23" max="24" width="1.625" style="10" customWidth="1"/>
    <col min="25" max="75" width="1.625" style="1" customWidth="1"/>
    <col min="76" max="79" width="2.625" style="1" customWidth="1"/>
    <col min="80" max="96" width="1.625" style="1" customWidth="1"/>
    <col min="97" max="97" width="1.625" style="5" customWidth="1"/>
    <col min="98" max="98" width="5.25" style="5" hidden="1" customWidth="1" outlineLevel="1"/>
    <col min="99" max="99" width="11" style="5" hidden="1" customWidth="1" outlineLevel="1"/>
    <col min="100" max="101" width="31.25" style="5" hidden="1" customWidth="1" outlineLevel="1"/>
    <col min="102" max="102" width="1.625" style="5" customWidth="1" collapsed="1"/>
    <col min="103" max="108" width="1.625" style="1" customWidth="1"/>
    <col min="109" max="16384" width="9" style="1"/>
  </cols>
  <sheetData>
    <row r="1" spans="1:110"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6"/>
      <c r="BX1" s="491" t="s">
        <v>81</v>
      </c>
      <c r="BY1" s="492"/>
      <c r="BZ1" s="492"/>
      <c r="CA1" s="492"/>
      <c r="CB1" s="492"/>
      <c r="CC1" s="492"/>
      <c r="CD1" s="492"/>
      <c r="CE1" s="492"/>
      <c r="CF1" s="492"/>
      <c r="CG1" s="492"/>
      <c r="CH1" s="492"/>
      <c r="CI1" s="492"/>
      <c r="CJ1" s="492"/>
      <c r="CK1" s="492"/>
      <c r="CL1" s="492"/>
      <c r="CM1" s="492"/>
      <c r="CN1" s="492"/>
      <c r="CO1" s="492"/>
      <c r="CP1" s="492"/>
      <c r="CQ1" s="492"/>
      <c r="CR1" s="492"/>
      <c r="CS1" s="492"/>
      <c r="CT1" s="492"/>
      <c r="CU1" s="492"/>
      <c r="CV1" s="492"/>
      <c r="CW1" s="492"/>
      <c r="CX1" s="492"/>
      <c r="CY1" s="492"/>
      <c r="CZ1" s="492"/>
      <c r="DA1" s="492"/>
      <c r="DB1" s="492"/>
      <c r="DC1" s="492"/>
      <c r="DD1" s="493"/>
    </row>
    <row r="2" spans="1:110"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8"/>
      <c r="BX2" s="382" t="s">
        <v>57</v>
      </c>
      <c r="BY2" s="382"/>
      <c r="BZ2" s="382"/>
      <c r="CA2" s="382"/>
      <c r="CB2" s="383">
        <v>2000000</v>
      </c>
      <c r="CC2" s="383"/>
      <c r="CD2" s="383"/>
      <c r="CE2" s="383"/>
      <c r="CF2" s="383"/>
      <c r="CG2" s="383"/>
      <c r="CH2" s="383"/>
      <c r="CI2" s="383"/>
      <c r="CJ2" s="383"/>
      <c r="CK2" s="383"/>
      <c r="CL2" s="383"/>
      <c r="CM2" s="383"/>
      <c r="CN2" s="383"/>
      <c r="CO2" s="383"/>
      <c r="CP2" s="383"/>
      <c r="CQ2" s="383"/>
      <c r="CR2" s="383"/>
      <c r="CS2" s="383"/>
      <c r="CT2" s="383"/>
      <c r="CU2" s="383"/>
      <c r="CV2" s="383"/>
      <c r="CW2" s="383"/>
      <c r="CX2" s="383"/>
      <c r="CY2" s="383"/>
      <c r="CZ2" s="383"/>
      <c r="DA2" s="383"/>
      <c r="DB2" s="383"/>
      <c r="DC2" s="383"/>
      <c r="DD2" s="383"/>
    </row>
    <row r="3" spans="1:110" s="3" customFormat="1" ht="30" customHeight="1" x14ac:dyDescent="0.15">
      <c r="A3" s="7"/>
      <c r="B3" s="384" t="s">
        <v>0</v>
      </c>
      <c r="C3" s="385"/>
      <c r="D3" s="385"/>
      <c r="E3" s="385"/>
      <c r="F3" s="386"/>
      <c r="G3" s="387" t="s">
        <v>194</v>
      </c>
      <c r="H3" s="388"/>
      <c r="I3" s="388"/>
      <c r="J3" s="388"/>
      <c r="K3" s="389"/>
      <c r="L3" s="494" t="s">
        <v>2</v>
      </c>
      <c r="M3" s="495"/>
      <c r="N3" s="495"/>
      <c r="O3" s="495"/>
      <c r="P3" s="495"/>
      <c r="Q3" s="495"/>
      <c r="R3" s="496"/>
      <c r="S3" s="390" t="s">
        <v>75</v>
      </c>
      <c r="T3" s="391"/>
      <c r="U3" s="392"/>
      <c r="V3" s="403" t="s">
        <v>54</v>
      </c>
      <c r="W3" s="404"/>
      <c r="X3" s="405"/>
      <c r="Y3" s="406" t="s">
        <v>3</v>
      </c>
      <c r="Z3" s="407"/>
      <c r="AA3" s="407"/>
      <c r="AB3" s="407"/>
      <c r="AC3" s="407"/>
      <c r="AD3" s="407"/>
      <c r="AE3" s="407"/>
      <c r="AF3" s="407"/>
      <c r="AG3" s="407"/>
      <c r="AH3" s="407"/>
      <c r="AI3" s="407"/>
      <c r="AJ3" s="407"/>
      <c r="AK3" s="407"/>
      <c r="AL3" s="407"/>
      <c r="AM3" s="407"/>
      <c r="AN3" s="407"/>
      <c r="AO3" s="407"/>
      <c r="AP3" s="407"/>
      <c r="AQ3" s="407"/>
      <c r="AR3" s="408" t="s">
        <v>4</v>
      </c>
      <c r="AS3" s="409"/>
      <c r="AT3" s="409"/>
      <c r="AU3" s="409"/>
      <c r="AV3" s="409"/>
      <c r="AW3" s="409"/>
      <c r="AX3" s="410"/>
      <c r="AY3" s="397" t="s">
        <v>5</v>
      </c>
      <c r="AZ3" s="398"/>
      <c r="BA3" s="398"/>
      <c r="BB3" s="398"/>
      <c r="BC3" s="398"/>
      <c r="BD3" s="398"/>
      <c r="BE3" s="398"/>
      <c r="BF3" s="398"/>
      <c r="BG3" s="398"/>
      <c r="BH3" s="398"/>
      <c r="BI3" s="398"/>
      <c r="BJ3" s="398"/>
      <c r="BK3" s="398"/>
      <c r="BL3" s="398"/>
      <c r="BM3" s="398"/>
      <c r="BN3" s="399"/>
      <c r="BO3" s="400" t="s">
        <v>6</v>
      </c>
      <c r="BP3" s="401"/>
      <c r="BQ3" s="401"/>
      <c r="BR3" s="401"/>
      <c r="BS3" s="401"/>
      <c r="BT3" s="401"/>
      <c r="BU3" s="401"/>
      <c r="BV3" s="401"/>
      <c r="BW3" s="402"/>
      <c r="BX3" s="393" t="s">
        <v>7</v>
      </c>
      <c r="BY3" s="393"/>
      <c r="BZ3" s="393"/>
      <c r="CA3" s="393"/>
      <c r="CB3" s="393" t="s">
        <v>8</v>
      </c>
      <c r="CC3" s="393"/>
      <c r="CD3" s="393"/>
      <c r="CE3" s="394" t="s">
        <v>9</v>
      </c>
      <c r="CF3" s="394"/>
      <c r="CG3" s="394"/>
      <c r="CH3" s="394"/>
      <c r="CI3" s="394"/>
      <c r="CJ3" s="394"/>
      <c r="CK3" s="394"/>
      <c r="CL3" s="395" t="s">
        <v>15</v>
      </c>
      <c r="CM3" s="395"/>
      <c r="CN3" s="395"/>
      <c r="CO3" s="395"/>
      <c r="CP3" s="395"/>
      <c r="CQ3" s="395"/>
      <c r="CR3" s="395"/>
      <c r="CS3" s="395"/>
      <c r="CT3" s="25" t="s">
        <v>1</v>
      </c>
      <c r="CU3" s="26" t="s">
        <v>26</v>
      </c>
      <c r="CV3" s="26" t="s">
        <v>27</v>
      </c>
      <c r="CW3" s="26" t="s">
        <v>10</v>
      </c>
      <c r="CX3" s="396" t="s">
        <v>20</v>
      </c>
      <c r="CY3" s="396"/>
      <c r="CZ3" s="396"/>
      <c r="DA3" s="396"/>
      <c r="DB3" s="396"/>
      <c r="DC3" s="396"/>
      <c r="DD3" s="396"/>
    </row>
    <row r="4" spans="1:110" ht="30" customHeight="1" x14ac:dyDescent="0.15">
      <c r="B4" s="217">
        <v>45020</v>
      </c>
      <c r="C4" s="218"/>
      <c r="D4" s="218"/>
      <c r="E4" s="218"/>
      <c r="F4" s="219"/>
      <c r="G4" s="362">
        <v>1</v>
      </c>
      <c r="H4" s="363"/>
      <c r="I4" s="363"/>
      <c r="J4" s="363"/>
      <c r="K4" s="364"/>
      <c r="L4" s="241" t="s">
        <v>72</v>
      </c>
      <c r="M4" s="221"/>
      <c r="N4" s="221"/>
      <c r="O4" s="221"/>
      <c r="P4" s="221"/>
      <c r="Q4" s="221"/>
      <c r="R4" s="222"/>
      <c r="S4" s="229"/>
      <c r="T4" s="230"/>
      <c r="U4" s="231"/>
      <c r="V4" s="229">
        <v>45408</v>
      </c>
      <c r="W4" s="230"/>
      <c r="X4" s="231"/>
      <c r="Y4" s="241" t="s">
        <v>62</v>
      </c>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2"/>
      <c r="AY4" s="241" t="s">
        <v>432</v>
      </c>
      <c r="AZ4" s="221"/>
      <c r="BA4" s="221"/>
      <c r="BB4" s="221"/>
      <c r="BC4" s="221"/>
      <c r="BD4" s="221"/>
      <c r="BE4" s="221"/>
      <c r="BF4" s="221"/>
      <c r="BG4" s="221"/>
      <c r="BH4" s="221"/>
      <c r="BI4" s="221"/>
      <c r="BJ4" s="221"/>
      <c r="BK4" s="221"/>
      <c r="BL4" s="221"/>
      <c r="BM4" s="221"/>
      <c r="BN4" s="222"/>
      <c r="BO4" s="241" t="s">
        <v>70</v>
      </c>
      <c r="BP4" s="221"/>
      <c r="BQ4" s="221"/>
      <c r="BR4" s="221"/>
      <c r="BS4" s="221"/>
      <c r="BT4" s="221"/>
      <c r="BU4" s="221"/>
      <c r="BV4" s="221"/>
      <c r="BW4" s="222"/>
      <c r="BX4" s="238">
        <v>7000</v>
      </c>
      <c r="BY4" s="239"/>
      <c r="BZ4" s="239"/>
      <c r="CA4" s="240"/>
      <c r="CB4" s="226">
        <v>1</v>
      </c>
      <c r="CC4" s="227"/>
      <c r="CD4" s="228"/>
      <c r="CE4" s="226">
        <f t="shared" ref="CE4:CE34" si="0">BX4*CB4</f>
        <v>7000</v>
      </c>
      <c r="CF4" s="227"/>
      <c r="CG4" s="227"/>
      <c r="CH4" s="227"/>
      <c r="CI4" s="227"/>
      <c r="CJ4" s="227"/>
      <c r="CK4" s="228"/>
      <c r="CL4" s="226">
        <f>CE4</f>
        <v>7000</v>
      </c>
      <c r="CM4" s="227"/>
      <c r="CN4" s="227"/>
      <c r="CO4" s="227"/>
      <c r="CP4" s="227"/>
      <c r="CQ4" s="227"/>
      <c r="CR4" s="227"/>
      <c r="CS4" s="228"/>
      <c r="CT4" s="13" t="s">
        <v>11</v>
      </c>
      <c r="CU4" s="14" t="s">
        <v>12</v>
      </c>
      <c r="CV4" s="14" t="s">
        <v>13</v>
      </c>
      <c r="CW4" s="14" t="s">
        <v>14</v>
      </c>
      <c r="CX4" s="429">
        <f>2000000-CL4</f>
        <v>1993000</v>
      </c>
      <c r="CY4" s="429"/>
      <c r="CZ4" s="429"/>
      <c r="DA4" s="429"/>
      <c r="DB4" s="429"/>
      <c r="DC4" s="429"/>
      <c r="DD4" s="429"/>
    </row>
    <row r="5" spans="1:110" ht="30" customHeight="1" x14ac:dyDescent="0.15">
      <c r="B5" s="217">
        <v>45020</v>
      </c>
      <c r="C5" s="218"/>
      <c r="D5" s="218"/>
      <c r="E5" s="218"/>
      <c r="F5" s="219"/>
      <c r="G5" s="362">
        <v>1</v>
      </c>
      <c r="H5" s="363"/>
      <c r="I5" s="363"/>
      <c r="J5" s="363"/>
      <c r="K5" s="364"/>
      <c r="L5" s="241" t="s">
        <v>72</v>
      </c>
      <c r="M5" s="221"/>
      <c r="N5" s="221"/>
      <c r="O5" s="221"/>
      <c r="P5" s="221"/>
      <c r="Q5" s="221"/>
      <c r="R5" s="222"/>
      <c r="S5" s="229"/>
      <c r="T5" s="230"/>
      <c r="U5" s="231"/>
      <c r="V5" s="229">
        <v>45408</v>
      </c>
      <c r="W5" s="230"/>
      <c r="X5" s="231"/>
      <c r="Y5" s="241" t="s">
        <v>62</v>
      </c>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2"/>
      <c r="AY5" s="241" t="s">
        <v>98</v>
      </c>
      <c r="AZ5" s="221"/>
      <c r="BA5" s="221"/>
      <c r="BB5" s="221"/>
      <c r="BC5" s="221"/>
      <c r="BD5" s="221"/>
      <c r="BE5" s="221"/>
      <c r="BF5" s="221"/>
      <c r="BG5" s="221"/>
      <c r="BH5" s="221"/>
      <c r="BI5" s="221"/>
      <c r="BJ5" s="221"/>
      <c r="BK5" s="221"/>
      <c r="BL5" s="221"/>
      <c r="BM5" s="221"/>
      <c r="BN5" s="222"/>
      <c r="BO5" s="241" t="s">
        <v>70</v>
      </c>
      <c r="BP5" s="221"/>
      <c r="BQ5" s="221"/>
      <c r="BR5" s="221"/>
      <c r="BS5" s="221"/>
      <c r="BT5" s="221"/>
      <c r="BU5" s="221"/>
      <c r="BV5" s="221"/>
      <c r="BW5" s="222"/>
      <c r="BX5" s="238">
        <v>7000</v>
      </c>
      <c r="BY5" s="239"/>
      <c r="BZ5" s="239"/>
      <c r="CA5" s="240"/>
      <c r="CB5" s="226">
        <v>1</v>
      </c>
      <c r="CC5" s="227"/>
      <c r="CD5" s="228"/>
      <c r="CE5" s="226">
        <f t="shared" si="0"/>
        <v>7000</v>
      </c>
      <c r="CF5" s="227"/>
      <c r="CG5" s="227"/>
      <c r="CH5" s="227"/>
      <c r="CI5" s="227"/>
      <c r="CJ5" s="227"/>
      <c r="CK5" s="228"/>
      <c r="CL5" s="226">
        <f t="shared" ref="CL5:CL36" si="1">CL4+CE5</f>
        <v>14000</v>
      </c>
      <c r="CM5" s="227"/>
      <c r="CN5" s="227"/>
      <c r="CO5" s="227"/>
      <c r="CP5" s="227"/>
      <c r="CQ5" s="227"/>
      <c r="CR5" s="227"/>
      <c r="CS5" s="228"/>
      <c r="CT5" s="13" t="s">
        <v>11</v>
      </c>
      <c r="CU5" s="14" t="s">
        <v>12</v>
      </c>
      <c r="CV5" s="14" t="s">
        <v>13</v>
      </c>
      <c r="CW5" s="14" t="s">
        <v>14</v>
      </c>
      <c r="CX5" s="429">
        <f>2000000-CL5</f>
        <v>1986000</v>
      </c>
      <c r="CY5" s="429"/>
      <c r="CZ5" s="429"/>
      <c r="DA5" s="429"/>
      <c r="DB5" s="429"/>
      <c r="DC5" s="429"/>
      <c r="DD5" s="429"/>
    </row>
    <row r="6" spans="1:110" s="12" customFormat="1" ht="30" customHeight="1" x14ac:dyDescent="0.15">
      <c r="B6" s="372">
        <v>45029</v>
      </c>
      <c r="C6" s="373"/>
      <c r="D6" s="373"/>
      <c r="E6" s="373"/>
      <c r="F6" s="374"/>
      <c r="G6" s="283">
        <v>4</v>
      </c>
      <c r="H6" s="284"/>
      <c r="I6" s="284"/>
      <c r="J6" s="284"/>
      <c r="K6" s="285"/>
      <c r="L6" s="241" t="s">
        <v>73</v>
      </c>
      <c r="M6" s="221"/>
      <c r="N6" s="221"/>
      <c r="O6" s="221"/>
      <c r="P6" s="221"/>
      <c r="Q6" s="221"/>
      <c r="R6" s="222"/>
      <c r="S6" s="229"/>
      <c r="T6" s="230"/>
      <c r="U6" s="231"/>
      <c r="V6" s="229">
        <v>45030</v>
      </c>
      <c r="W6" s="230"/>
      <c r="X6" s="231"/>
      <c r="Y6" s="241" t="s">
        <v>68</v>
      </c>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c r="AY6" s="241" t="s">
        <v>158</v>
      </c>
      <c r="AZ6" s="221"/>
      <c r="BA6" s="221"/>
      <c r="BB6" s="221"/>
      <c r="BC6" s="221"/>
      <c r="BD6" s="221"/>
      <c r="BE6" s="221"/>
      <c r="BF6" s="221"/>
      <c r="BG6" s="221"/>
      <c r="BH6" s="221"/>
      <c r="BI6" s="221"/>
      <c r="BJ6" s="221"/>
      <c r="BK6" s="221"/>
      <c r="BL6" s="221"/>
      <c r="BM6" s="221"/>
      <c r="BN6" s="222"/>
      <c r="BO6" s="241" t="s">
        <v>69</v>
      </c>
      <c r="BP6" s="221"/>
      <c r="BQ6" s="221"/>
      <c r="BR6" s="221"/>
      <c r="BS6" s="221"/>
      <c r="BT6" s="221"/>
      <c r="BU6" s="221"/>
      <c r="BV6" s="221"/>
      <c r="BW6" s="222"/>
      <c r="BX6" s="238">
        <v>520</v>
      </c>
      <c r="BY6" s="239"/>
      <c r="BZ6" s="239"/>
      <c r="CA6" s="240"/>
      <c r="CB6" s="226">
        <v>1</v>
      </c>
      <c r="CC6" s="227"/>
      <c r="CD6" s="228"/>
      <c r="CE6" s="451">
        <f t="shared" si="0"/>
        <v>520</v>
      </c>
      <c r="CF6" s="452"/>
      <c r="CG6" s="452"/>
      <c r="CH6" s="452"/>
      <c r="CI6" s="452"/>
      <c r="CJ6" s="452"/>
      <c r="CK6" s="453"/>
      <c r="CL6" s="226">
        <f t="shared" si="1"/>
        <v>14520</v>
      </c>
      <c r="CM6" s="227"/>
      <c r="CN6" s="227"/>
      <c r="CO6" s="227"/>
      <c r="CP6" s="227"/>
      <c r="CQ6" s="227"/>
      <c r="CR6" s="227"/>
      <c r="CS6" s="228"/>
      <c r="CT6" s="13" t="s">
        <v>11</v>
      </c>
      <c r="CU6" s="14" t="s">
        <v>12</v>
      </c>
      <c r="CV6" s="14" t="s">
        <v>13</v>
      </c>
      <c r="CW6" s="14" t="s">
        <v>14</v>
      </c>
      <c r="CX6" s="247">
        <f>6000000-CL6</f>
        <v>5985480</v>
      </c>
      <c r="CY6" s="247"/>
      <c r="CZ6" s="247"/>
      <c r="DA6" s="247"/>
      <c r="DB6" s="247"/>
      <c r="DC6" s="247"/>
      <c r="DD6" s="247"/>
    </row>
    <row r="7" spans="1:110" s="12" customFormat="1" ht="30" customHeight="1" x14ac:dyDescent="0.15">
      <c r="B7" s="372">
        <v>45054</v>
      </c>
      <c r="C7" s="373"/>
      <c r="D7" s="373"/>
      <c r="E7" s="373"/>
      <c r="F7" s="374"/>
      <c r="G7" s="272">
        <v>10</v>
      </c>
      <c r="H7" s="273"/>
      <c r="I7" s="273"/>
      <c r="J7" s="273"/>
      <c r="K7" s="274"/>
      <c r="L7" s="241" t="s">
        <v>73</v>
      </c>
      <c r="M7" s="221"/>
      <c r="N7" s="221"/>
      <c r="O7" s="221"/>
      <c r="P7" s="221"/>
      <c r="Q7" s="221"/>
      <c r="R7" s="222"/>
      <c r="S7" s="229"/>
      <c r="T7" s="230"/>
      <c r="U7" s="231"/>
      <c r="V7" s="229">
        <v>45107</v>
      </c>
      <c r="W7" s="230"/>
      <c r="X7" s="231"/>
      <c r="Y7" s="241" t="s">
        <v>139</v>
      </c>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c r="AY7" s="241"/>
      <c r="AZ7" s="221"/>
      <c r="BA7" s="221"/>
      <c r="BB7" s="221"/>
      <c r="BC7" s="221"/>
      <c r="BD7" s="221"/>
      <c r="BE7" s="221"/>
      <c r="BF7" s="221"/>
      <c r="BG7" s="221"/>
      <c r="BH7" s="221"/>
      <c r="BI7" s="221"/>
      <c r="BJ7" s="221"/>
      <c r="BK7" s="221"/>
      <c r="BL7" s="221"/>
      <c r="BM7" s="221"/>
      <c r="BN7" s="222"/>
      <c r="BO7" s="275" t="s">
        <v>44</v>
      </c>
      <c r="BP7" s="276"/>
      <c r="BQ7" s="276"/>
      <c r="BR7" s="276"/>
      <c r="BS7" s="276"/>
      <c r="BT7" s="276"/>
      <c r="BU7" s="276"/>
      <c r="BV7" s="276"/>
      <c r="BW7" s="277"/>
      <c r="BX7" s="226">
        <v>1815</v>
      </c>
      <c r="BY7" s="227"/>
      <c r="BZ7" s="227"/>
      <c r="CA7" s="228"/>
      <c r="CB7" s="226">
        <v>1</v>
      </c>
      <c r="CC7" s="227"/>
      <c r="CD7" s="228"/>
      <c r="CE7" s="451">
        <f t="shared" si="0"/>
        <v>1815</v>
      </c>
      <c r="CF7" s="452"/>
      <c r="CG7" s="452"/>
      <c r="CH7" s="452"/>
      <c r="CI7" s="452"/>
      <c r="CJ7" s="452"/>
      <c r="CK7" s="453"/>
      <c r="CL7" s="226">
        <f t="shared" si="1"/>
        <v>16335</v>
      </c>
      <c r="CM7" s="227"/>
      <c r="CN7" s="227"/>
      <c r="CO7" s="227"/>
      <c r="CP7" s="227"/>
      <c r="CQ7" s="227"/>
      <c r="CR7" s="227"/>
      <c r="CS7" s="228"/>
      <c r="CT7" s="13" t="s">
        <v>11</v>
      </c>
      <c r="CU7" s="14" t="s">
        <v>12</v>
      </c>
      <c r="CV7" s="14" t="s">
        <v>13</v>
      </c>
      <c r="CW7" s="14" t="s">
        <v>14</v>
      </c>
      <c r="CX7" s="247">
        <f>6000000-CL7</f>
        <v>5983665</v>
      </c>
      <c r="CY7" s="247"/>
      <c r="CZ7" s="247"/>
      <c r="DA7" s="247"/>
      <c r="DB7" s="247"/>
      <c r="DC7" s="247"/>
      <c r="DD7" s="247"/>
    </row>
    <row r="8" spans="1:110" ht="30" customHeight="1" x14ac:dyDescent="0.15">
      <c r="B8" s="217">
        <v>45068</v>
      </c>
      <c r="C8" s="218"/>
      <c r="D8" s="218"/>
      <c r="E8" s="218"/>
      <c r="F8" s="219"/>
      <c r="G8" s="362">
        <v>15</v>
      </c>
      <c r="H8" s="363"/>
      <c r="I8" s="363"/>
      <c r="J8" s="363"/>
      <c r="K8" s="364"/>
      <c r="L8" s="241" t="s">
        <v>117</v>
      </c>
      <c r="M8" s="221"/>
      <c r="N8" s="221"/>
      <c r="O8" s="221"/>
      <c r="P8" s="221"/>
      <c r="Q8" s="221"/>
      <c r="R8" s="222"/>
      <c r="S8" s="229"/>
      <c r="T8" s="230"/>
      <c r="U8" s="231"/>
      <c r="V8" s="229">
        <v>45459</v>
      </c>
      <c r="W8" s="230"/>
      <c r="X8" s="231"/>
      <c r="Y8" s="241" t="s">
        <v>118</v>
      </c>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2"/>
      <c r="AY8" s="241" t="s">
        <v>119</v>
      </c>
      <c r="AZ8" s="221"/>
      <c r="BA8" s="221"/>
      <c r="BB8" s="221"/>
      <c r="BC8" s="221"/>
      <c r="BD8" s="221"/>
      <c r="BE8" s="221"/>
      <c r="BF8" s="221"/>
      <c r="BG8" s="221"/>
      <c r="BH8" s="221"/>
      <c r="BI8" s="221"/>
      <c r="BJ8" s="221"/>
      <c r="BK8" s="221"/>
      <c r="BL8" s="221"/>
      <c r="BM8" s="221"/>
      <c r="BN8" s="222"/>
      <c r="BO8" s="241" t="s">
        <v>120</v>
      </c>
      <c r="BP8" s="221"/>
      <c r="BQ8" s="221"/>
      <c r="BR8" s="221"/>
      <c r="BS8" s="221"/>
      <c r="BT8" s="221"/>
      <c r="BU8" s="221"/>
      <c r="BV8" s="221"/>
      <c r="BW8" s="222"/>
      <c r="BX8" s="238">
        <v>246.31800000000001</v>
      </c>
      <c r="BY8" s="239"/>
      <c r="BZ8" s="239"/>
      <c r="CA8" s="240"/>
      <c r="CB8" s="226">
        <v>1</v>
      </c>
      <c r="CC8" s="227"/>
      <c r="CD8" s="228"/>
      <c r="CE8" s="226">
        <f>BX8*CB8</f>
        <v>246.31800000000001</v>
      </c>
      <c r="CF8" s="227"/>
      <c r="CG8" s="227"/>
      <c r="CH8" s="227"/>
      <c r="CI8" s="227"/>
      <c r="CJ8" s="227"/>
      <c r="CK8" s="228"/>
      <c r="CL8" s="226">
        <f t="shared" si="1"/>
        <v>16581.317999999999</v>
      </c>
      <c r="CM8" s="227"/>
      <c r="CN8" s="227"/>
      <c r="CO8" s="227"/>
      <c r="CP8" s="227"/>
      <c r="CQ8" s="227"/>
      <c r="CR8" s="227"/>
      <c r="CS8" s="228"/>
      <c r="CT8" s="13" t="s">
        <v>11</v>
      </c>
      <c r="CU8" s="14" t="s">
        <v>12</v>
      </c>
      <c r="CV8" s="14" t="s">
        <v>13</v>
      </c>
      <c r="CW8" s="14" t="s">
        <v>14</v>
      </c>
      <c r="CX8" s="429">
        <f>2000000-CL8</f>
        <v>1983418.682</v>
      </c>
      <c r="CY8" s="429"/>
      <c r="CZ8" s="429"/>
      <c r="DA8" s="429"/>
      <c r="DB8" s="429"/>
      <c r="DC8" s="429"/>
      <c r="DD8" s="429"/>
    </row>
    <row r="9" spans="1:110" ht="30" customHeight="1" x14ac:dyDescent="0.15">
      <c r="B9" s="217">
        <v>45079</v>
      </c>
      <c r="C9" s="218"/>
      <c r="D9" s="218"/>
      <c r="E9" s="218"/>
      <c r="F9" s="219"/>
      <c r="G9" s="283">
        <v>21</v>
      </c>
      <c r="H9" s="284"/>
      <c r="I9" s="284"/>
      <c r="J9" s="284"/>
      <c r="K9" s="285"/>
      <c r="L9" s="241" t="s">
        <v>127</v>
      </c>
      <c r="M9" s="221"/>
      <c r="N9" s="221"/>
      <c r="O9" s="221"/>
      <c r="P9" s="221"/>
      <c r="Q9" s="221"/>
      <c r="R9" s="222"/>
      <c r="S9" s="229"/>
      <c r="T9" s="230"/>
      <c r="U9" s="231"/>
      <c r="V9" s="229">
        <v>45506</v>
      </c>
      <c r="W9" s="230"/>
      <c r="X9" s="231"/>
      <c r="Y9" s="241" t="s">
        <v>186</v>
      </c>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2"/>
      <c r="AY9" s="241"/>
      <c r="AZ9" s="221"/>
      <c r="BA9" s="221"/>
      <c r="BB9" s="221"/>
      <c r="BC9" s="221"/>
      <c r="BD9" s="221"/>
      <c r="BE9" s="221"/>
      <c r="BF9" s="221"/>
      <c r="BG9" s="221"/>
      <c r="BH9" s="221"/>
      <c r="BI9" s="221"/>
      <c r="BJ9" s="221"/>
      <c r="BK9" s="221"/>
      <c r="BL9" s="221"/>
      <c r="BM9" s="221"/>
      <c r="BN9" s="222"/>
      <c r="BO9" s="241" t="s">
        <v>140</v>
      </c>
      <c r="BP9" s="221"/>
      <c r="BQ9" s="221"/>
      <c r="BR9" s="221"/>
      <c r="BS9" s="221"/>
      <c r="BT9" s="221"/>
      <c r="BU9" s="221"/>
      <c r="BV9" s="221"/>
      <c r="BW9" s="222"/>
      <c r="BX9" s="235">
        <v>6672</v>
      </c>
      <c r="BY9" s="236"/>
      <c r="BZ9" s="236"/>
      <c r="CA9" s="237"/>
      <c r="CB9" s="226">
        <v>1</v>
      </c>
      <c r="CC9" s="227"/>
      <c r="CD9" s="228"/>
      <c r="CE9" s="235">
        <f t="shared" si="0"/>
        <v>6672</v>
      </c>
      <c r="CF9" s="236"/>
      <c r="CG9" s="236"/>
      <c r="CH9" s="236"/>
      <c r="CI9" s="236"/>
      <c r="CJ9" s="236"/>
      <c r="CK9" s="237"/>
      <c r="CL9" s="226">
        <f t="shared" si="1"/>
        <v>23253.317999999999</v>
      </c>
      <c r="CM9" s="227"/>
      <c r="CN9" s="227"/>
      <c r="CO9" s="227"/>
      <c r="CP9" s="227"/>
      <c r="CQ9" s="227"/>
      <c r="CR9" s="227"/>
      <c r="CS9" s="228"/>
      <c r="CT9" s="13" t="s">
        <v>11</v>
      </c>
      <c r="CU9" s="14" t="s">
        <v>12</v>
      </c>
      <c r="CV9" s="14" t="s">
        <v>13</v>
      </c>
      <c r="CW9" s="14" t="s">
        <v>14</v>
      </c>
      <c r="CX9" s="429">
        <f>2000000-CL9</f>
        <v>1976746.682</v>
      </c>
      <c r="CY9" s="429"/>
      <c r="CZ9" s="429"/>
      <c r="DA9" s="429"/>
      <c r="DB9" s="429"/>
      <c r="DC9" s="429"/>
      <c r="DD9" s="429"/>
    </row>
    <row r="10" spans="1:110" ht="30" customHeight="1" x14ac:dyDescent="0.15">
      <c r="B10" s="217">
        <v>45079</v>
      </c>
      <c r="C10" s="218"/>
      <c r="D10" s="218"/>
      <c r="E10" s="218"/>
      <c r="F10" s="219"/>
      <c r="G10" s="283">
        <v>21</v>
      </c>
      <c r="H10" s="284"/>
      <c r="I10" s="284"/>
      <c r="J10" s="284"/>
      <c r="K10" s="285"/>
      <c r="L10" s="319" t="s">
        <v>73</v>
      </c>
      <c r="M10" s="320"/>
      <c r="N10" s="320"/>
      <c r="O10" s="320"/>
      <c r="P10" s="320"/>
      <c r="Q10" s="320"/>
      <c r="R10" s="321"/>
      <c r="S10" s="229"/>
      <c r="T10" s="230"/>
      <c r="U10" s="231"/>
      <c r="V10" s="229">
        <v>45506</v>
      </c>
      <c r="W10" s="230"/>
      <c r="X10" s="231"/>
      <c r="Y10" s="241" t="s">
        <v>537</v>
      </c>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2"/>
      <c r="AY10" s="241"/>
      <c r="AZ10" s="221"/>
      <c r="BA10" s="221"/>
      <c r="BB10" s="221"/>
      <c r="BC10" s="221"/>
      <c r="BD10" s="221"/>
      <c r="BE10" s="221"/>
      <c r="BF10" s="221"/>
      <c r="BG10" s="221"/>
      <c r="BH10" s="221"/>
      <c r="BI10" s="221"/>
      <c r="BJ10" s="221"/>
      <c r="BK10" s="221"/>
      <c r="BL10" s="221"/>
      <c r="BM10" s="221"/>
      <c r="BN10" s="222"/>
      <c r="BO10" s="241" t="s">
        <v>140</v>
      </c>
      <c r="BP10" s="221"/>
      <c r="BQ10" s="221"/>
      <c r="BR10" s="221"/>
      <c r="BS10" s="221"/>
      <c r="BT10" s="221"/>
      <c r="BU10" s="221"/>
      <c r="BV10" s="221"/>
      <c r="BW10" s="222"/>
      <c r="BX10" s="235">
        <v>313</v>
      </c>
      <c r="BY10" s="236"/>
      <c r="BZ10" s="236"/>
      <c r="CA10" s="237"/>
      <c r="CB10" s="226">
        <v>1</v>
      </c>
      <c r="CC10" s="227"/>
      <c r="CD10" s="228"/>
      <c r="CE10" s="235">
        <f t="shared" si="0"/>
        <v>313</v>
      </c>
      <c r="CF10" s="236"/>
      <c r="CG10" s="236"/>
      <c r="CH10" s="236"/>
      <c r="CI10" s="236"/>
      <c r="CJ10" s="236"/>
      <c r="CK10" s="237"/>
      <c r="CL10" s="226">
        <f t="shared" si="1"/>
        <v>23566.317999999999</v>
      </c>
      <c r="CM10" s="227"/>
      <c r="CN10" s="227"/>
      <c r="CO10" s="227"/>
      <c r="CP10" s="227"/>
      <c r="CQ10" s="227"/>
      <c r="CR10" s="227"/>
      <c r="CS10" s="228"/>
      <c r="CT10" s="13" t="s">
        <v>11</v>
      </c>
      <c r="CU10" s="14" t="s">
        <v>12</v>
      </c>
      <c r="CV10" s="14" t="s">
        <v>13</v>
      </c>
      <c r="CW10" s="14" t="s">
        <v>14</v>
      </c>
      <c r="CX10" s="429">
        <f>2000000-CL10</f>
        <v>1976433.682</v>
      </c>
      <c r="CY10" s="429"/>
      <c r="CZ10" s="429"/>
      <c r="DA10" s="429"/>
      <c r="DB10" s="429"/>
      <c r="DC10" s="429"/>
      <c r="DD10" s="429"/>
    </row>
    <row r="11" spans="1:110" ht="30" customHeight="1" x14ac:dyDescent="0.15">
      <c r="B11" s="217">
        <v>45117</v>
      </c>
      <c r="C11" s="218"/>
      <c r="D11" s="218"/>
      <c r="E11" s="218"/>
      <c r="F11" s="219"/>
      <c r="G11" s="283" t="s">
        <v>344</v>
      </c>
      <c r="H11" s="284"/>
      <c r="I11" s="284"/>
      <c r="J11" s="284"/>
      <c r="K11" s="285"/>
      <c r="L11" s="241" t="s">
        <v>175</v>
      </c>
      <c r="M11" s="221"/>
      <c r="N11" s="221"/>
      <c r="O11" s="221"/>
      <c r="P11" s="221"/>
      <c r="Q11" s="221"/>
      <c r="R11" s="222"/>
      <c r="S11" s="229"/>
      <c r="T11" s="230"/>
      <c r="U11" s="231"/>
      <c r="V11" s="229">
        <v>45564</v>
      </c>
      <c r="W11" s="230"/>
      <c r="X11" s="231"/>
      <c r="Y11" s="241" t="s">
        <v>193</v>
      </c>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2"/>
      <c r="AY11" s="241"/>
      <c r="AZ11" s="221"/>
      <c r="BA11" s="221"/>
      <c r="BB11" s="221"/>
      <c r="BC11" s="221"/>
      <c r="BD11" s="221"/>
      <c r="BE11" s="221"/>
      <c r="BF11" s="221"/>
      <c r="BG11" s="221"/>
      <c r="BH11" s="221"/>
      <c r="BI11" s="221"/>
      <c r="BJ11" s="221"/>
      <c r="BK11" s="221"/>
      <c r="BL11" s="221"/>
      <c r="BM11" s="221"/>
      <c r="BN11" s="222"/>
      <c r="BO11" s="241" t="s">
        <v>176</v>
      </c>
      <c r="BP11" s="221"/>
      <c r="BQ11" s="221"/>
      <c r="BR11" s="221"/>
      <c r="BS11" s="221"/>
      <c r="BT11" s="221"/>
      <c r="BU11" s="221"/>
      <c r="BV11" s="221"/>
      <c r="BW11" s="222"/>
      <c r="BX11" s="238">
        <v>393595</v>
      </c>
      <c r="BY11" s="239"/>
      <c r="BZ11" s="239"/>
      <c r="CA11" s="240"/>
      <c r="CB11" s="226">
        <v>1</v>
      </c>
      <c r="CC11" s="227"/>
      <c r="CD11" s="228"/>
      <c r="CE11" s="249">
        <f t="shared" si="0"/>
        <v>393595</v>
      </c>
      <c r="CF11" s="250"/>
      <c r="CG11" s="250"/>
      <c r="CH11" s="250"/>
      <c r="CI11" s="250"/>
      <c r="CJ11" s="250"/>
      <c r="CK11" s="251"/>
      <c r="CL11" s="226">
        <f t="shared" si="1"/>
        <v>417161.31799999997</v>
      </c>
      <c r="CM11" s="227"/>
      <c r="CN11" s="227"/>
      <c r="CO11" s="227"/>
      <c r="CP11" s="227"/>
      <c r="CQ11" s="227"/>
      <c r="CR11" s="227"/>
      <c r="CS11" s="228"/>
      <c r="CT11" s="13" t="s">
        <v>11</v>
      </c>
      <c r="CU11" s="14" t="s">
        <v>12</v>
      </c>
      <c r="CV11" s="14" t="s">
        <v>13</v>
      </c>
      <c r="CW11" s="14" t="s">
        <v>14</v>
      </c>
      <c r="CX11" s="429">
        <f>2000000-CL11</f>
        <v>1582838.682</v>
      </c>
      <c r="CY11" s="429"/>
      <c r="CZ11" s="429"/>
      <c r="DA11" s="429"/>
      <c r="DB11" s="429"/>
      <c r="DC11" s="429"/>
      <c r="DD11" s="429"/>
    </row>
    <row r="12" spans="1:110" ht="30" customHeight="1" x14ac:dyDescent="0.15">
      <c r="B12" s="217">
        <v>45100</v>
      </c>
      <c r="C12" s="218"/>
      <c r="D12" s="218"/>
      <c r="E12" s="218"/>
      <c r="F12" s="219"/>
      <c r="G12" s="272">
        <v>29</v>
      </c>
      <c r="H12" s="273"/>
      <c r="I12" s="273"/>
      <c r="J12" s="273"/>
      <c r="K12" s="274"/>
      <c r="L12" s="241" t="s">
        <v>73</v>
      </c>
      <c r="M12" s="221"/>
      <c r="N12" s="221"/>
      <c r="O12" s="221"/>
      <c r="P12" s="221"/>
      <c r="Q12" s="221"/>
      <c r="R12" s="222"/>
      <c r="S12" s="229"/>
      <c r="T12" s="230"/>
      <c r="U12" s="231"/>
      <c r="V12" s="229">
        <v>45469</v>
      </c>
      <c r="W12" s="230"/>
      <c r="X12" s="231"/>
      <c r="Y12" s="241" t="s">
        <v>148</v>
      </c>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2"/>
      <c r="AY12" s="241"/>
      <c r="AZ12" s="221"/>
      <c r="BA12" s="221"/>
      <c r="BB12" s="221"/>
      <c r="BC12" s="221"/>
      <c r="BD12" s="221"/>
      <c r="BE12" s="221"/>
      <c r="BF12" s="221"/>
      <c r="BG12" s="221"/>
      <c r="BH12" s="221"/>
      <c r="BI12" s="221"/>
      <c r="BJ12" s="221"/>
      <c r="BK12" s="221"/>
      <c r="BL12" s="221"/>
      <c r="BM12" s="221"/>
      <c r="BN12" s="222"/>
      <c r="BO12" s="275" t="s">
        <v>69</v>
      </c>
      <c r="BP12" s="276"/>
      <c r="BQ12" s="276"/>
      <c r="BR12" s="276"/>
      <c r="BS12" s="276"/>
      <c r="BT12" s="276"/>
      <c r="BU12" s="276"/>
      <c r="BV12" s="276"/>
      <c r="BW12" s="277"/>
      <c r="BX12" s="226">
        <v>84</v>
      </c>
      <c r="BY12" s="227"/>
      <c r="BZ12" s="227"/>
      <c r="CA12" s="228"/>
      <c r="CB12" s="762">
        <v>1</v>
      </c>
      <c r="CC12" s="763"/>
      <c r="CD12" s="764"/>
      <c r="CE12" s="226">
        <f t="shared" si="0"/>
        <v>84</v>
      </c>
      <c r="CF12" s="227"/>
      <c r="CG12" s="227"/>
      <c r="CH12" s="227"/>
      <c r="CI12" s="227"/>
      <c r="CJ12" s="227"/>
      <c r="CK12" s="228"/>
      <c r="CL12" s="226">
        <f t="shared" si="1"/>
        <v>417245.31799999997</v>
      </c>
      <c r="CM12" s="227"/>
      <c r="CN12" s="227"/>
      <c r="CO12" s="227"/>
      <c r="CP12" s="227"/>
      <c r="CQ12" s="227"/>
      <c r="CR12" s="227"/>
      <c r="CS12" s="228"/>
      <c r="CT12" s="13" t="s">
        <v>11</v>
      </c>
      <c r="CU12" s="14" t="s">
        <v>12</v>
      </c>
      <c r="CV12" s="14" t="s">
        <v>13</v>
      </c>
      <c r="CW12" s="14" t="s">
        <v>14</v>
      </c>
      <c r="CX12" s="247">
        <f t="shared" ref="CX12:CX17" si="2">6000000-CL12</f>
        <v>5582754.682</v>
      </c>
      <c r="CY12" s="247"/>
      <c r="CZ12" s="247"/>
      <c r="DA12" s="247"/>
      <c r="DB12" s="247"/>
      <c r="DC12" s="247"/>
      <c r="DD12" s="247"/>
    </row>
    <row r="13" spans="1:110" s="12" customFormat="1" ht="30" customHeight="1" x14ac:dyDescent="0.15">
      <c r="B13" s="457">
        <v>45100</v>
      </c>
      <c r="C13" s="458"/>
      <c r="D13" s="458"/>
      <c r="E13" s="458"/>
      <c r="F13" s="459"/>
      <c r="G13" s="362">
        <v>30</v>
      </c>
      <c r="H13" s="363"/>
      <c r="I13" s="363"/>
      <c r="J13" s="363"/>
      <c r="K13" s="364"/>
      <c r="L13" s="241" t="s">
        <v>73</v>
      </c>
      <c r="M13" s="221"/>
      <c r="N13" s="221"/>
      <c r="O13" s="221"/>
      <c r="P13" s="221"/>
      <c r="Q13" s="221"/>
      <c r="R13" s="222"/>
      <c r="S13" s="96"/>
      <c r="T13" s="97"/>
      <c r="U13" s="98"/>
      <c r="V13" s="229">
        <v>45469</v>
      </c>
      <c r="W13" s="230"/>
      <c r="X13" s="231"/>
      <c r="Y13" s="241" t="s">
        <v>148</v>
      </c>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2"/>
      <c r="AY13" s="241" t="s">
        <v>338</v>
      </c>
      <c r="AZ13" s="221"/>
      <c r="BA13" s="221"/>
      <c r="BB13" s="221"/>
      <c r="BC13" s="221"/>
      <c r="BD13" s="221"/>
      <c r="BE13" s="221"/>
      <c r="BF13" s="221"/>
      <c r="BG13" s="221"/>
      <c r="BH13" s="221"/>
      <c r="BI13" s="221"/>
      <c r="BJ13" s="221"/>
      <c r="BK13" s="221"/>
      <c r="BL13" s="221"/>
      <c r="BM13" s="221"/>
      <c r="BN13" s="222"/>
      <c r="BO13" s="93"/>
      <c r="BP13" s="94"/>
      <c r="BQ13" s="94"/>
      <c r="BR13" s="94"/>
      <c r="BS13" s="94"/>
      <c r="BT13" s="94"/>
      <c r="BU13" s="94"/>
      <c r="BV13" s="94"/>
      <c r="BW13" s="95"/>
      <c r="BX13" s="238">
        <v>84</v>
      </c>
      <c r="BY13" s="239"/>
      <c r="BZ13" s="239"/>
      <c r="CA13" s="240"/>
      <c r="CB13" s="226">
        <v>6</v>
      </c>
      <c r="CC13" s="227"/>
      <c r="CD13" s="228"/>
      <c r="CE13" s="451">
        <f t="shared" si="0"/>
        <v>504</v>
      </c>
      <c r="CF13" s="452"/>
      <c r="CG13" s="452"/>
      <c r="CH13" s="452"/>
      <c r="CI13" s="452"/>
      <c r="CJ13" s="452"/>
      <c r="CK13" s="453"/>
      <c r="CL13" s="226">
        <f t="shared" si="1"/>
        <v>417749.31799999997</v>
      </c>
      <c r="CM13" s="227"/>
      <c r="CN13" s="227"/>
      <c r="CO13" s="227"/>
      <c r="CP13" s="227"/>
      <c r="CQ13" s="227"/>
      <c r="CR13" s="227"/>
      <c r="CS13" s="228"/>
      <c r="CT13" s="105"/>
      <c r="CU13" s="106"/>
      <c r="CV13" s="106"/>
      <c r="CW13" s="106"/>
      <c r="CX13" s="247">
        <f t="shared" si="2"/>
        <v>5582250.682</v>
      </c>
      <c r="CY13" s="247"/>
      <c r="CZ13" s="247"/>
      <c r="DA13" s="247"/>
      <c r="DB13" s="247"/>
      <c r="DC13" s="247"/>
      <c r="DD13" s="247"/>
      <c r="DF13" s="133"/>
    </row>
    <row r="14" spans="1:110" s="12" customFormat="1" ht="30" customHeight="1" x14ac:dyDescent="0.15">
      <c r="B14" s="457">
        <v>45100</v>
      </c>
      <c r="C14" s="458"/>
      <c r="D14" s="458"/>
      <c r="E14" s="458"/>
      <c r="F14" s="459"/>
      <c r="G14" s="362">
        <v>30</v>
      </c>
      <c r="H14" s="363"/>
      <c r="I14" s="363"/>
      <c r="J14" s="363"/>
      <c r="K14" s="364"/>
      <c r="L14" s="241" t="s">
        <v>73</v>
      </c>
      <c r="M14" s="221"/>
      <c r="N14" s="221"/>
      <c r="O14" s="221"/>
      <c r="P14" s="221"/>
      <c r="Q14" s="221"/>
      <c r="R14" s="222"/>
      <c r="S14" s="96"/>
      <c r="T14" s="97"/>
      <c r="U14" s="98"/>
      <c r="V14" s="229">
        <v>45469</v>
      </c>
      <c r="W14" s="230"/>
      <c r="X14" s="231"/>
      <c r="Y14" s="241" t="s">
        <v>337</v>
      </c>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2"/>
      <c r="AY14" s="241" t="s">
        <v>339</v>
      </c>
      <c r="AZ14" s="221"/>
      <c r="BA14" s="221"/>
      <c r="BB14" s="221"/>
      <c r="BC14" s="221"/>
      <c r="BD14" s="221"/>
      <c r="BE14" s="221"/>
      <c r="BF14" s="221"/>
      <c r="BG14" s="221"/>
      <c r="BH14" s="221"/>
      <c r="BI14" s="221"/>
      <c r="BJ14" s="221"/>
      <c r="BK14" s="221"/>
      <c r="BL14" s="221"/>
      <c r="BM14" s="221"/>
      <c r="BN14" s="222"/>
      <c r="BO14" s="93"/>
      <c r="BP14" s="94"/>
      <c r="BQ14" s="94"/>
      <c r="BR14" s="94"/>
      <c r="BS14" s="94"/>
      <c r="BT14" s="94"/>
      <c r="BU14" s="94"/>
      <c r="BV14" s="94"/>
      <c r="BW14" s="95"/>
      <c r="BX14" s="238">
        <v>120</v>
      </c>
      <c r="BY14" s="239"/>
      <c r="BZ14" s="239"/>
      <c r="CA14" s="240"/>
      <c r="CB14" s="226">
        <v>1</v>
      </c>
      <c r="CC14" s="227"/>
      <c r="CD14" s="228"/>
      <c r="CE14" s="451">
        <f t="shared" si="0"/>
        <v>120</v>
      </c>
      <c r="CF14" s="452"/>
      <c r="CG14" s="452"/>
      <c r="CH14" s="452"/>
      <c r="CI14" s="452"/>
      <c r="CJ14" s="452"/>
      <c r="CK14" s="453"/>
      <c r="CL14" s="226">
        <f t="shared" si="1"/>
        <v>417869.31799999997</v>
      </c>
      <c r="CM14" s="227"/>
      <c r="CN14" s="227"/>
      <c r="CO14" s="227"/>
      <c r="CP14" s="227"/>
      <c r="CQ14" s="227"/>
      <c r="CR14" s="227"/>
      <c r="CS14" s="228"/>
      <c r="CT14" s="105"/>
      <c r="CU14" s="106"/>
      <c r="CV14" s="106"/>
      <c r="CW14" s="106"/>
      <c r="CX14" s="247">
        <f t="shared" si="2"/>
        <v>5582130.682</v>
      </c>
      <c r="CY14" s="247"/>
      <c r="CZ14" s="247"/>
      <c r="DA14" s="247"/>
      <c r="DB14" s="247"/>
      <c r="DC14" s="247"/>
      <c r="DD14" s="247"/>
      <c r="DF14" s="133"/>
    </row>
    <row r="15" spans="1:110" ht="30" customHeight="1" x14ac:dyDescent="0.15">
      <c r="B15" s="217">
        <v>45103</v>
      </c>
      <c r="C15" s="218"/>
      <c r="D15" s="218"/>
      <c r="E15" s="218"/>
      <c r="F15" s="219"/>
      <c r="G15" s="272">
        <v>33</v>
      </c>
      <c r="H15" s="273"/>
      <c r="I15" s="273"/>
      <c r="J15" s="273"/>
      <c r="K15" s="274"/>
      <c r="L15" s="241" t="s">
        <v>536</v>
      </c>
      <c r="M15" s="221"/>
      <c r="N15" s="221"/>
      <c r="O15" s="221"/>
      <c r="P15" s="221"/>
      <c r="Q15" s="221"/>
      <c r="R15" s="222"/>
      <c r="S15" s="229"/>
      <c r="T15" s="230"/>
      <c r="U15" s="231"/>
      <c r="V15" s="229">
        <v>45483</v>
      </c>
      <c r="W15" s="230"/>
      <c r="X15" s="231"/>
      <c r="Y15" s="241" t="s">
        <v>160</v>
      </c>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241"/>
      <c r="AZ15" s="221"/>
      <c r="BA15" s="221"/>
      <c r="BB15" s="221"/>
      <c r="BC15" s="221"/>
      <c r="BD15" s="221"/>
      <c r="BE15" s="221"/>
      <c r="BF15" s="221"/>
      <c r="BG15" s="221"/>
      <c r="BH15" s="221"/>
      <c r="BI15" s="221"/>
      <c r="BJ15" s="221"/>
      <c r="BK15" s="221"/>
      <c r="BL15" s="221"/>
      <c r="BM15" s="221"/>
      <c r="BN15" s="222"/>
      <c r="BO15" s="275" t="s">
        <v>161</v>
      </c>
      <c r="BP15" s="276"/>
      <c r="BQ15" s="276"/>
      <c r="BR15" s="276"/>
      <c r="BS15" s="276"/>
      <c r="BT15" s="276"/>
      <c r="BU15" s="276"/>
      <c r="BV15" s="276"/>
      <c r="BW15" s="277"/>
      <c r="BX15" s="419">
        <v>13200</v>
      </c>
      <c r="BY15" s="449"/>
      <c r="BZ15" s="449"/>
      <c r="CA15" s="450"/>
      <c r="CB15" s="419">
        <v>1</v>
      </c>
      <c r="CC15" s="449"/>
      <c r="CD15" s="450"/>
      <c r="CE15" s="226">
        <f t="shared" si="0"/>
        <v>13200</v>
      </c>
      <c r="CF15" s="227"/>
      <c r="CG15" s="227"/>
      <c r="CH15" s="227"/>
      <c r="CI15" s="227"/>
      <c r="CJ15" s="227"/>
      <c r="CK15" s="228"/>
      <c r="CL15" s="226">
        <f t="shared" si="1"/>
        <v>431069.31799999997</v>
      </c>
      <c r="CM15" s="227"/>
      <c r="CN15" s="227"/>
      <c r="CO15" s="227"/>
      <c r="CP15" s="227"/>
      <c r="CQ15" s="227"/>
      <c r="CR15" s="227"/>
      <c r="CS15" s="228"/>
      <c r="CT15" s="13" t="s">
        <v>11</v>
      </c>
      <c r="CU15" s="14" t="s">
        <v>12</v>
      </c>
      <c r="CV15" s="14" t="s">
        <v>13</v>
      </c>
      <c r="CW15" s="14" t="s">
        <v>14</v>
      </c>
      <c r="CX15" s="247">
        <f t="shared" si="2"/>
        <v>5568930.682</v>
      </c>
      <c r="CY15" s="247"/>
      <c r="CZ15" s="247"/>
      <c r="DA15" s="247"/>
      <c r="DB15" s="247"/>
      <c r="DC15" s="247"/>
      <c r="DD15" s="247"/>
    </row>
    <row r="16" spans="1:110" ht="30" customHeight="1" x14ac:dyDescent="0.15">
      <c r="B16" s="463">
        <v>45103</v>
      </c>
      <c r="C16" s="464"/>
      <c r="D16" s="464"/>
      <c r="E16" s="464"/>
      <c r="F16" s="465"/>
      <c r="G16" s="316">
        <v>33</v>
      </c>
      <c r="H16" s="317"/>
      <c r="I16" s="317"/>
      <c r="J16" s="317"/>
      <c r="K16" s="318"/>
      <c r="L16" s="488" t="s">
        <v>73</v>
      </c>
      <c r="M16" s="489"/>
      <c r="N16" s="489"/>
      <c r="O16" s="489"/>
      <c r="P16" s="489"/>
      <c r="Q16" s="489"/>
      <c r="R16" s="490"/>
      <c r="S16" s="278"/>
      <c r="T16" s="279"/>
      <c r="U16" s="280"/>
      <c r="V16" s="278">
        <v>45483</v>
      </c>
      <c r="W16" s="279"/>
      <c r="X16" s="280"/>
      <c r="Y16" s="319" t="s">
        <v>535</v>
      </c>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1"/>
      <c r="AY16" s="319"/>
      <c r="AZ16" s="320"/>
      <c r="BA16" s="320"/>
      <c r="BB16" s="320"/>
      <c r="BC16" s="320"/>
      <c r="BD16" s="320"/>
      <c r="BE16" s="320"/>
      <c r="BF16" s="320"/>
      <c r="BG16" s="320"/>
      <c r="BH16" s="320"/>
      <c r="BI16" s="320"/>
      <c r="BJ16" s="320"/>
      <c r="BK16" s="320"/>
      <c r="BL16" s="320"/>
      <c r="BM16" s="320"/>
      <c r="BN16" s="321"/>
      <c r="BO16" s="422" t="s">
        <v>161</v>
      </c>
      <c r="BP16" s="423"/>
      <c r="BQ16" s="423"/>
      <c r="BR16" s="423"/>
      <c r="BS16" s="423"/>
      <c r="BT16" s="423"/>
      <c r="BU16" s="423"/>
      <c r="BV16" s="423"/>
      <c r="BW16" s="424"/>
      <c r="BX16" s="454">
        <v>313</v>
      </c>
      <c r="BY16" s="455"/>
      <c r="BZ16" s="455"/>
      <c r="CA16" s="456"/>
      <c r="CB16" s="454">
        <v>1</v>
      </c>
      <c r="CC16" s="455"/>
      <c r="CD16" s="456"/>
      <c r="CE16" s="235">
        <f t="shared" si="0"/>
        <v>313</v>
      </c>
      <c r="CF16" s="236"/>
      <c r="CG16" s="236"/>
      <c r="CH16" s="236"/>
      <c r="CI16" s="236"/>
      <c r="CJ16" s="236"/>
      <c r="CK16" s="237"/>
      <c r="CL16" s="226">
        <f t="shared" si="1"/>
        <v>431382.31799999997</v>
      </c>
      <c r="CM16" s="227"/>
      <c r="CN16" s="227"/>
      <c r="CO16" s="227"/>
      <c r="CP16" s="227"/>
      <c r="CQ16" s="227"/>
      <c r="CR16" s="227"/>
      <c r="CS16" s="228"/>
      <c r="CT16" s="13" t="s">
        <v>11</v>
      </c>
      <c r="CU16" s="14" t="s">
        <v>12</v>
      </c>
      <c r="CV16" s="14" t="s">
        <v>13</v>
      </c>
      <c r="CW16" s="14" t="s">
        <v>14</v>
      </c>
      <c r="CX16" s="247">
        <f t="shared" si="2"/>
        <v>5568617.682</v>
      </c>
      <c r="CY16" s="247"/>
      <c r="CZ16" s="247"/>
      <c r="DA16" s="247"/>
      <c r="DB16" s="247"/>
      <c r="DC16" s="247"/>
      <c r="DD16" s="247"/>
    </row>
    <row r="17" spans="2:110" ht="30" customHeight="1" x14ac:dyDescent="0.15">
      <c r="B17" s="217">
        <v>45121</v>
      </c>
      <c r="C17" s="218"/>
      <c r="D17" s="218"/>
      <c r="E17" s="218"/>
      <c r="F17" s="219"/>
      <c r="G17" s="272">
        <v>37</v>
      </c>
      <c r="H17" s="273"/>
      <c r="I17" s="273"/>
      <c r="J17" s="273"/>
      <c r="K17" s="274"/>
      <c r="L17" s="241" t="s">
        <v>73</v>
      </c>
      <c r="M17" s="221"/>
      <c r="N17" s="221"/>
      <c r="O17" s="221"/>
      <c r="P17" s="221"/>
      <c r="Q17" s="221"/>
      <c r="R17" s="222"/>
      <c r="S17" s="229"/>
      <c r="T17" s="230"/>
      <c r="U17" s="231"/>
      <c r="V17" s="229">
        <v>45565</v>
      </c>
      <c r="W17" s="230"/>
      <c r="X17" s="231"/>
      <c r="Y17" s="241" t="s">
        <v>336</v>
      </c>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2"/>
      <c r="AY17" s="341" t="s">
        <v>165</v>
      </c>
      <c r="AZ17" s="342"/>
      <c r="BA17" s="342"/>
      <c r="BB17" s="342"/>
      <c r="BC17" s="342"/>
      <c r="BD17" s="342"/>
      <c r="BE17" s="342"/>
      <c r="BF17" s="342"/>
      <c r="BG17" s="342"/>
      <c r="BH17" s="342"/>
      <c r="BI17" s="342"/>
      <c r="BJ17" s="342"/>
      <c r="BK17" s="342"/>
      <c r="BL17" s="342"/>
      <c r="BM17" s="342"/>
      <c r="BN17" s="343"/>
      <c r="BO17" s="341" t="s">
        <v>51</v>
      </c>
      <c r="BP17" s="342"/>
      <c r="BQ17" s="342"/>
      <c r="BR17" s="342"/>
      <c r="BS17" s="342"/>
      <c r="BT17" s="342"/>
      <c r="BU17" s="342"/>
      <c r="BV17" s="342"/>
      <c r="BW17" s="343"/>
      <c r="BX17" s="419">
        <v>140</v>
      </c>
      <c r="BY17" s="449"/>
      <c r="BZ17" s="449"/>
      <c r="CA17" s="450"/>
      <c r="CB17" s="419">
        <v>1</v>
      </c>
      <c r="CC17" s="449"/>
      <c r="CD17" s="450"/>
      <c r="CE17" s="226">
        <f t="shared" si="0"/>
        <v>140</v>
      </c>
      <c r="CF17" s="227"/>
      <c r="CG17" s="227"/>
      <c r="CH17" s="227"/>
      <c r="CI17" s="227"/>
      <c r="CJ17" s="227"/>
      <c r="CK17" s="228"/>
      <c r="CL17" s="226">
        <f t="shared" si="1"/>
        <v>431522.31799999997</v>
      </c>
      <c r="CM17" s="227"/>
      <c r="CN17" s="227"/>
      <c r="CO17" s="227"/>
      <c r="CP17" s="227"/>
      <c r="CQ17" s="227"/>
      <c r="CR17" s="227"/>
      <c r="CS17" s="228"/>
      <c r="CT17" s="13" t="s">
        <v>11</v>
      </c>
      <c r="CU17" s="14" t="s">
        <v>12</v>
      </c>
      <c r="CV17" s="14" t="s">
        <v>13</v>
      </c>
      <c r="CW17" s="14" t="s">
        <v>14</v>
      </c>
      <c r="CX17" s="247">
        <f t="shared" si="2"/>
        <v>5568477.682</v>
      </c>
      <c r="CY17" s="247"/>
      <c r="CZ17" s="247"/>
      <c r="DA17" s="247"/>
      <c r="DB17" s="247"/>
      <c r="DC17" s="247"/>
      <c r="DD17" s="247"/>
    </row>
    <row r="18" spans="2:110" s="12" customFormat="1" ht="30" customHeight="1" x14ac:dyDescent="0.15">
      <c r="B18" s="372">
        <v>45128</v>
      </c>
      <c r="C18" s="373"/>
      <c r="D18" s="373"/>
      <c r="E18" s="373"/>
      <c r="F18" s="374"/>
      <c r="G18" s="272">
        <v>39</v>
      </c>
      <c r="H18" s="273"/>
      <c r="I18" s="273"/>
      <c r="J18" s="273"/>
      <c r="K18" s="274"/>
      <c r="L18" s="319" t="s">
        <v>73</v>
      </c>
      <c r="M18" s="320"/>
      <c r="N18" s="320"/>
      <c r="O18" s="320"/>
      <c r="P18" s="320"/>
      <c r="Q18" s="320"/>
      <c r="R18" s="321"/>
      <c r="S18" s="229"/>
      <c r="T18" s="230"/>
      <c r="U18" s="231"/>
      <c r="V18" s="229">
        <v>45535</v>
      </c>
      <c r="W18" s="230"/>
      <c r="X18" s="231"/>
      <c r="Y18" s="241" t="s">
        <v>163</v>
      </c>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2"/>
      <c r="AY18" s="341" t="s">
        <v>400</v>
      </c>
      <c r="AZ18" s="342"/>
      <c r="BA18" s="342"/>
      <c r="BB18" s="342"/>
      <c r="BC18" s="342"/>
      <c r="BD18" s="342"/>
      <c r="BE18" s="342"/>
      <c r="BF18" s="342"/>
      <c r="BG18" s="342"/>
      <c r="BH18" s="342"/>
      <c r="BI18" s="342"/>
      <c r="BJ18" s="342"/>
      <c r="BK18" s="342"/>
      <c r="BL18" s="342"/>
      <c r="BM18" s="342"/>
      <c r="BN18" s="343"/>
      <c r="BO18" s="341" t="s">
        <v>164</v>
      </c>
      <c r="BP18" s="342"/>
      <c r="BQ18" s="342"/>
      <c r="BR18" s="342"/>
      <c r="BS18" s="342"/>
      <c r="BT18" s="342"/>
      <c r="BU18" s="342"/>
      <c r="BV18" s="342"/>
      <c r="BW18" s="343"/>
      <c r="BX18" s="419">
        <v>19100</v>
      </c>
      <c r="BY18" s="449"/>
      <c r="BZ18" s="449"/>
      <c r="CA18" s="450"/>
      <c r="CB18" s="419">
        <v>2</v>
      </c>
      <c r="CC18" s="449"/>
      <c r="CD18" s="450"/>
      <c r="CE18" s="226">
        <f t="shared" si="0"/>
        <v>38200</v>
      </c>
      <c r="CF18" s="227"/>
      <c r="CG18" s="227"/>
      <c r="CH18" s="227"/>
      <c r="CI18" s="227"/>
      <c r="CJ18" s="227"/>
      <c r="CK18" s="228"/>
      <c r="CL18" s="226">
        <f t="shared" si="1"/>
        <v>469722.31799999997</v>
      </c>
      <c r="CM18" s="227"/>
      <c r="CN18" s="227"/>
      <c r="CO18" s="227"/>
      <c r="CP18" s="227"/>
      <c r="CQ18" s="227"/>
      <c r="CR18" s="227"/>
      <c r="CS18" s="228"/>
      <c r="CT18" s="13" t="s">
        <v>11</v>
      </c>
      <c r="CU18" s="14" t="s">
        <v>12</v>
      </c>
      <c r="CV18" s="14" t="s">
        <v>13</v>
      </c>
      <c r="CW18" s="14" t="s">
        <v>14</v>
      </c>
      <c r="CX18" s="429">
        <f>2000000-CL18</f>
        <v>1530277.682</v>
      </c>
      <c r="CY18" s="429"/>
      <c r="CZ18" s="429"/>
      <c r="DA18" s="429"/>
      <c r="DB18" s="429"/>
      <c r="DC18" s="429"/>
      <c r="DD18" s="429"/>
    </row>
    <row r="19" spans="2:110" s="12" customFormat="1" ht="30" customHeight="1" x14ac:dyDescent="0.15">
      <c r="B19" s="372">
        <v>45138</v>
      </c>
      <c r="C19" s="373"/>
      <c r="D19" s="373"/>
      <c r="E19" s="373"/>
      <c r="F19" s="374"/>
      <c r="G19" s="283">
        <v>40</v>
      </c>
      <c r="H19" s="284"/>
      <c r="I19" s="284"/>
      <c r="J19" s="284"/>
      <c r="K19" s="285"/>
      <c r="L19" s="241" t="s">
        <v>258</v>
      </c>
      <c r="M19" s="221"/>
      <c r="N19" s="221"/>
      <c r="O19" s="221"/>
      <c r="P19" s="221"/>
      <c r="Q19" s="221"/>
      <c r="R19" s="222"/>
      <c r="S19" s="229"/>
      <c r="T19" s="230"/>
      <c r="U19" s="231"/>
      <c r="V19" s="229">
        <v>45565</v>
      </c>
      <c r="W19" s="230"/>
      <c r="X19" s="231"/>
      <c r="Y19" s="241" t="s">
        <v>335</v>
      </c>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2"/>
      <c r="AY19" s="241"/>
      <c r="AZ19" s="221"/>
      <c r="BA19" s="221"/>
      <c r="BB19" s="221"/>
      <c r="BC19" s="221"/>
      <c r="BD19" s="221"/>
      <c r="BE19" s="221"/>
      <c r="BF19" s="221"/>
      <c r="BG19" s="221"/>
      <c r="BH19" s="221"/>
      <c r="BI19" s="221"/>
      <c r="BJ19" s="221"/>
      <c r="BK19" s="221"/>
      <c r="BL19" s="221"/>
      <c r="BM19" s="221"/>
      <c r="BN19" s="222"/>
      <c r="BO19" s="241"/>
      <c r="BP19" s="221"/>
      <c r="BQ19" s="221"/>
      <c r="BR19" s="221"/>
      <c r="BS19" s="221"/>
      <c r="BT19" s="221"/>
      <c r="BU19" s="221"/>
      <c r="BV19" s="221"/>
      <c r="BW19" s="222"/>
      <c r="BX19" s="226">
        <v>84</v>
      </c>
      <c r="BY19" s="227"/>
      <c r="BZ19" s="227"/>
      <c r="CA19" s="228"/>
      <c r="CB19" s="226">
        <v>8</v>
      </c>
      <c r="CC19" s="227"/>
      <c r="CD19" s="228"/>
      <c r="CE19" s="451">
        <f t="shared" si="0"/>
        <v>672</v>
      </c>
      <c r="CF19" s="452"/>
      <c r="CG19" s="452"/>
      <c r="CH19" s="452"/>
      <c r="CI19" s="452"/>
      <c r="CJ19" s="452"/>
      <c r="CK19" s="453"/>
      <c r="CL19" s="226">
        <f t="shared" si="1"/>
        <v>470394.31799999997</v>
      </c>
      <c r="CM19" s="227"/>
      <c r="CN19" s="227"/>
      <c r="CO19" s="227"/>
      <c r="CP19" s="227"/>
      <c r="CQ19" s="227"/>
      <c r="CR19" s="227"/>
      <c r="CS19" s="228"/>
      <c r="CT19" s="13" t="s">
        <v>11</v>
      </c>
      <c r="CU19" s="14" t="s">
        <v>12</v>
      </c>
      <c r="CV19" s="14" t="s">
        <v>13</v>
      </c>
      <c r="CW19" s="14" t="s">
        <v>14</v>
      </c>
      <c r="CX19" s="247">
        <f>6000000-CL19</f>
        <v>5529605.682</v>
      </c>
      <c r="CY19" s="247"/>
      <c r="CZ19" s="247"/>
      <c r="DA19" s="247"/>
      <c r="DB19" s="247"/>
      <c r="DC19" s="247"/>
      <c r="DD19" s="247"/>
    </row>
    <row r="20" spans="2:110" s="12" customFormat="1" ht="30" customHeight="1" x14ac:dyDescent="0.15">
      <c r="B20" s="372">
        <v>45156</v>
      </c>
      <c r="C20" s="373"/>
      <c r="D20" s="373"/>
      <c r="E20" s="373"/>
      <c r="F20" s="374"/>
      <c r="G20" s="283">
        <v>43</v>
      </c>
      <c r="H20" s="284"/>
      <c r="I20" s="284"/>
      <c r="J20" s="284"/>
      <c r="K20" s="285"/>
      <c r="L20" s="241" t="s">
        <v>258</v>
      </c>
      <c r="M20" s="221"/>
      <c r="N20" s="221"/>
      <c r="O20" s="221"/>
      <c r="P20" s="221"/>
      <c r="Q20" s="221"/>
      <c r="R20" s="222"/>
      <c r="S20" s="229"/>
      <c r="T20" s="230"/>
      <c r="U20" s="231"/>
      <c r="V20" s="229">
        <v>45555</v>
      </c>
      <c r="W20" s="230"/>
      <c r="X20" s="231"/>
      <c r="Y20" s="241" t="s">
        <v>334</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2"/>
      <c r="AY20" s="241"/>
      <c r="AZ20" s="221"/>
      <c r="BA20" s="221"/>
      <c r="BB20" s="221"/>
      <c r="BC20" s="221"/>
      <c r="BD20" s="221"/>
      <c r="BE20" s="221"/>
      <c r="BF20" s="221"/>
      <c r="BG20" s="221"/>
      <c r="BH20" s="221"/>
      <c r="BI20" s="221"/>
      <c r="BJ20" s="221"/>
      <c r="BK20" s="221"/>
      <c r="BL20" s="221"/>
      <c r="BM20" s="221"/>
      <c r="BN20" s="222"/>
      <c r="BO20" s="241"/>
      <c r="BP20" s="221"/>
      <c r="BQ20" s="221"/>
      <c r="BR20" s="221"/>
      <c r="BS20" s="221"/>
      <c r="BT20" s="221"/>
      <c r="BU20" s="221"/>
      <c r="BV20" s="221"/>
      <c r="BW20" s="222"/>
      <c r="BX20" s="226">
        <v>84</v>
      </c>
      <c r="BY20" s="227"/>
      <c r="BZ20" s="227"/>
      <c r="CA20" s="228"/>
      <c r="CB20" s="226">
        <v>1</v>
      </c>
      <c r="CC20" s="227"/>
      <c r="CD20" s="228"/>
      <c r="CE20" s="451">
        <f t="shared" si="0"/>
        <v>84</v>
      </c>
      <c r="CF20" s="452"/>
      <c r="CG20" s="452"/>
      <c r="CH20" s="452"/>
      <c r="CI20" s="452"/>
      <c r="CJ20" s="452"/>
      <c r="CK20" s="453"/>
      <c r="CL20" s="226">
        <f t="shared" si="1"/>
        <v>470478.31799999997</v>
      </c>
      <c r="CM20" s="227"/>
      <c r="CN20" s="227"/>
      <c r="CO20" s="227"/>
      <c r="CP20" s="227"/>
      <c r="CQ20" s="227"/>
      <c r="CR20" s="227"/>
      <c r="CS20" s="228"/>
      <c r="CT20" s="13" t="s">
        <v>11</v>
      </c>
      <c r="CU20" s="14" t="s">
        <v>12</v>
      </c>
      <c r="CV20" s="14" t="s">
        <v>13</v>
      </c>
      <c r="CW20" s="14" t="s">
        <v>14</v>
      </c>
      <c r="CX20" s="247">
        <f>6000000-CL20</f>
        <v>5529521.682</v>
      </c>
      <c r="CY20" s="247"/>
      <c r="CZ20" s="247"/>
      <c r="DA20" s="247"/>
      <c r="DB20" s="247"/>
      <c r="DC20" s="247"/>
      <c r="DD20" s="247"/>
    </row>
    <row r="21" spans="2:110" ht="30" customHeight="1" x14ac:dyDescent="0.15">
      <c r="B21" s="217">
        <v>45146</v>
      </c>
      <c r="C21" s="218"/>
      <c r="D21" s="218"/>
      <c r="E21" s="218"/>
      <c r="F21" s="219"/>
      <c r="G21" s="272"/>
      <c r="H21" s="273"/>
      <c r="I21" s="273"/>
      <c r="J21" s="273"/>
      <c r="K21" s="274"/>
      <c r="L21" s="241"/>
      <c r="M21" s="221"/>
      <c r="N21" s="221"/>
      <c r="O21" s="221"/>
      <c r="P21" s="221"/>
      <c r="Q21" s="221"/>
      <c r="R21" s="222"/>
      <c r="S21" s="229"/>
      <c r="T21" s="230"/>
      <c r="U21" s="231"/>
      <c r="V21" s="503"/>
      <c r="W21" s="504"/>
      <c r="X21" s="505"/>
      <c r="Y21" s="241" t="s">
        <v>226</v>
      </c>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2"/>
      <c r="AY21" s="341" t="s">
        <v>549</v>
      </c>
      <c r="AZ21" s="342"/>
      <c r="BA21" s="342"/>
      <c r="BB21" s="342"/>
      <c r="BC21" s="342"/>
      <c r="BD21" s="342"/>
      <c r="BE21" s="342"/>
      <c r="BF21" s="342"/>
      <c r="BG21" s="342"/>
      <c r="BH21" s="342"/>
      <c r="BI21" s="342"/>
      <c r="BJ21" s="342"/>
      <c r="BK21" s="342"/>
      <c r="BL21" s="342"/>
      <c r="BM21" s="342"/>
      <c r="BN21" s="343"/>
      <c r="BO21" s="341"/>
      <c r="BP21" s="342"/>
      <c r="BQ21" s="342"/>
      <c r="BR21" s="342"/>
      <c r="BS21" s="342"/>
      <c r="BT21" s="342"/>
      <c r="BU21" s="342"/>
      <c r="BV21" s="342"/>
      <c r="BW21" s="343"/>
      <c r="BX21" s="419">
        <v>0</v>
      </c>
      <c r="BY21" s="420"/>
      <c r="BZ21" s="420"/>
      <c r="CA21" s="421"/>
      <c r="CB21" s="419">
        <v>1</v>
      </c>
      <c r="CC21" s="420"/>
      <c r="CD21" s="421"/>
      <c r="CE21" s="226">
        <f t="shared" si="0"/>
        <v>0</v>
      </c>
      <c r="CF21" s="227"/>
      <c r="CG21" s="227"/>
      <c r="CH21" s="227"/>
      <c r="CI21" s="227"/>
      <c r="CJ21" s="227"/>
      <c r="CK21" s="228"/>
      <c r="CL21" s="226">
        <f t="shared" si="1"/>
        <v>470478.31799999997</v>
      </c>
      <c r="CM21" s="227"/>
      <c r="CN21" s="227"/>
      <c r="CO21" s="227"/>
      <c r="CP21" s="227"/>
      <c r="CQ21" s="227"/>
      <c r="CR21" s="227"/>
      <c r="CS21" s="228"/>
      <c r="CT21" s="13" t="s">
        <v>11</v>
      </c>
      <c r="CU21" s="14" t="s">
        <v>12</v>
      </c>
      <c r="CV21" s="14" t="s">
        <v>13</v>
      </c>
      <c r="CW21" s="14" t="s">
        <v>14</v>
      </c>
      <c r="CX21" s="429">
        <f t="shared" ref="CX21:CX28" si="3">2000000-CL21</f>
        <v>1529521.682</v>
      </c>
      <c r="CY21" s="429"/>
      <c r="CZ21" s="429"/>
      <c r="DA21" s="429"/>
      <c r="DB21" s="429"/>
      <c r="DC21" s="429"/>
      <c r="DD21" s="429"/>
    </row>
    <row r="22" spans="2:110" s="12" customFormat="1" ht="30" customHeight="1" x14ac:dyDescent="0.15">
      <c r="B22" s="372">
        <v>45169</v>
      </c>
      <c r="C22" s="373"/>
      <c r="D22" s="373"/>
      <c r="E22" s="373"/>
      <c r="F22" s="374"/>
      <c r="G22" s="272">
        <v>47</v>
      </c>
      <c r="H22" s="273"/>
      <c r="I22" s="273"/>
      <c r="J22" s="273"/>
      <c r="K22" s="274"/>
      <c r="L22" s="241" t="s">
        <v>73</v>
      </c>
      <c r="M22" s="221"/>
      <c r="N22" s="221"/>
      <c r="O22" s="221"/>
      <c r="P22" s="221"/>
      <c r="Q22" s="221"/>
      <c r="R22" s="222"/>
      <c r="S22" s="229">
        <v>45539</v>
      </c>
      <c r="T22" s="230"/>
      <c r="U22" s="231"/>
      <c r="V22" s="229">
        <v>45539</v>
      </c>
      <c r="W22" s="230"/>
      <c r="X22" s="231"/>
      <c r="Y22" s="241" t="s">
        <v>552</v>
      </c>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2"/>
      <c r="AY22" s="241"/>
      <c r="AZ22" s="221"/>
      <c r="BA22" s="221"/>
      <c r="BB22" s="221"/>
      <c r="BC22" s="221"/>
      <c r="BD22" s="221"/>
      <c r="BE22" s="221"/>
      <c r="BF22" s="221"/>
      <c r="BG22" s="221"/>
      <c r="BH22" s="221"/>
      <c r="BI22" s="221"/>
      <c r="BJ22" s="221"/>
      <c r="BK22" s="221"/>
      <c r="BL22" s="221"/>
      <c r="BM22" s="221"/>
      <c r="BN22" s="222"/>
      <c r="BO22" s="275" t="s">
        <v>44</v>
      </c>
      <c r="BP22" s="276"/>
      <c r="BQ22" s="276"/>
      <c r="BR22" s="276"/>
      <c r="BS22" s="276"/>
      <c r="BT22" s="276"/>
      <c r="BU22" s="276"/>
      <c r="BV22" s="276"/>
      <c r="BW22" s="277"/>
      <c r="BX22" s="226">
        <v>370</v>
      </c>
      <c r="BY22" s="227"/>
      <c r="BZ22" s="227"/>
      <c r="CA22" s="228"/>
      <c r="CB22" s="226">
        <v>18</v>
      </c>
      <c r="CC22" s="227"/>
      <c r="CD22" s="228"/>
      <c r="CE22" s="249">
        <f t="shared" si="0"/>
        <v>6660</v>
      </c>
      <c r="CF22" s="250"/>
      <c r="CG22" s="250"/>
      <c r="CH22" s="250"/>
      <c r="CI22" s="250"/>
      <c r="CJ22" s="250"/>
      <c r="CK22" s="251"/>
      <c r="CL22" s="226">
        <f t="shared" si="1"/>
        <v>477138.31799999997</v>
      </c>
      <c r="CM22" s="227"/>
      <c r="CN22" s="227"/>
      <c r="CO22" s="227"/>
      <c r="CP22" s="227"/>
      <c r="CQ22" s="227"/>
      <c r="CR22" s="227"/>
      <c r="CS22" s="228"/>
      <c r="CT22" s="13" t="s">
        <v>11</v>
      </c>
      <c r="CU22" s="14" t="s">
        <v>12</v>
      </c>
      <c r="CV22" s="14" t="s">
        <v>13</v>
      </c>
      <c r="CW22" s="14" t="s">
        <v>14</v>
      </c>
      <c r="CX22" s="429">
        <f t="shared" si="3"/>
        <v>1522861.682</v>
      </c>
      <c r="CY22" s="429"/>
      <c r="CZ22" s="429"/>
      <c r="DA22" s="429"/>
      <c r="DB22" s="429"/>
      <c r="DC22" s="429"/>
      <c r="DD22" s="429"/>
    </row>
    <row r="23" spans="2:110" ht="30" customHeight="1" x14ac:dyDescent="0.15">
      <c r="B23" s="217">
        <v>45169</v>
      </c>
      <c r="C23" s="218"/>
      <c r="D23" s="218"/>
      <c r="E23" s="218"/>
      <c r="F23" s="219"/>
      <c r="G23" s="272">
        <v>47</v>
      </c>
      <c r="H23" s="273"/>
      <c r="I23" s="273"/>
      <c r="J23" s="273"/>
      <c r="K23" s="274"/>
      <c r="L23" s="241" t="s">
        <v>73</v>
      </c>
      <c r="M23" s="221"/>
      <c r="N23" s="221"/>
      <c r="O23" s="221"/>
      <c r="P23" s="221"/>
      <c r="Q23" s="221"/>
      <c r="R23" s="222"/>
      <c r="S23" s="229">
        <v>45539</v>
      </c>
      <c r="T23" s="230"/>
      <c r="U23" s="231"/>
      <c r="V23" s="229">
        <v>45539</v>
      </c>
      <c r="W23" s="230"/>
      <c r="X23" s="231"/>
      <c r="Y23" s="241" t="s">
        <v>331</v>
      </c>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2"/>
      <c r="AY23" s="241"/>
      <c r="AZ23" s="221"/>
      <c r="BA23" s="221"/>
      <c r="BB23" s="221"/>
      <c r="BC23" s="221"/>
      <c r="BD23" s="221"/>
      <c r="BE23" s="221"/>
      <c r="BF23" s="221"/>
      <c r="BG23" s="221"/>
      <c r="BH23" s="221"/>
      <c r="BI23" s="221"/>
      <c r="BJ23" s="221"/>
      <c r="BK23" s="221"/>
      <c r="BL23" s="221"/>
      <c r="BM23" s="221"/>
      <c r="BN23" s="222"/>
      <c r="BO23" s="275" t="s">
        <v>44</v>
      </c>
      <c r="BP23" s="276"/>
      <c r="BQ23" s="276"/>
      <c r="BR23" s="276"/>
      <c r="BS23" s="276"/>
      <c r="BT23" s="276"/>
      <c r="BU23" s="276"/>
      <c r="BV23" s="276"/>
      <c r="BW23" s="277"/>
      <c r="BX23" s="226">
        <v>520</v>
      </c>
      <c r="BY23" s="227"/>
      <c r="BZ23" s="227"/>
      <c r="CA23" s="228"/>
      <c r="CB23" s="226">
        <v>1</v>
      </c>
      <c r="CC23" s="227"/>
      <c r="CD23" s="228"/>
      <c r="CE23" s="249">
        <f t="shared" si="0"/>
        <v>520</v>
      </c>
      <c r="CF23" s="250"/>
      <c r="CG23" s="250"/>
      <c r="CH23" s="250"/>
      <c r="CI23" s="250"/>
      <c r="CJ23" s="250"/>
      <c r="CK23" s="251"/>
      <c r="CL23" s="226">
        <f t="shared" si="1"/>
        <v>477658.31799999997</v>
      </c>
      <c r="CM23" s="227"/>
      <c r="CN23" s="227"/>
      <c r="CO23" s="227"/>
      <c r="CP23" s="227"/>
      <c r="CQ23" s="227"/>
      <c r="CR23" s="227"/>
      <c r="CS23" s="228"/>
      <c r="CT23" s="13" t="s">
        <v>11</v>
      </c>
      <c r="CU23" s="14" t="s">
        <v>12</v>
      </c>
      <c r="CV23" s="14" t="s">
        <v>13</v>
      </c>
      <c r="CW23" s="14" t="s">
        <v>14</v>
      </c>
      <c r="CX23" s="429">
        <f t="shared" si="3"/>
        <v>1522341.682</v>
      </c>
      <c r="CY23" s="429"/>
      <c r="CZ23" s="429"/>
      <c r="DA23" s="429"/>
      <c r="DB23" s="429"/>
      <c r="DC23" s="429"/>
      <c r="DD23" s="429"/>
    </row>
    <row r="24" spans="2:110" ht="30" customHeight="1" x14ac:dyDescent="0.15">
      <c r="B24" s="269">
        <v>45177</v>
      </c>
      <c r="C24" s="270"/>
      <c r="D24" s="270"/>
      <c r="E24" s="270"/>
      <c r="F24" s="271"/>
      <c r="G24" s="272" t="s">
        <v>569</v>
      </c>
      <c r="H24" s="273"/>
      <c r="I24" s="273"/>
      <c r="J24" s="273"/>
      <c r="K24" s="274"/>
      <c r="L24" s="241" t="s">
        <v>19</v>
      </c>
      <c r="M24" s="221"/>
      <c r="N24" s="221"/>
      <c r="O24" s="221"/>
      <c r="P24" s="221"/>
      <c r="Q24" s="221"/>
      <c r="R24" s="222"/>
      <c r="S24" s="229"/>
      <c r="T24" s="230"/>
      <c r="U24" s="231"/>
      <c r="V24" s="229">
        <v>45260</v>
      </c>
      <c r="W24" s="230"/>
      <c r="X24" s="231"/>
      <c r="Y24" s="232" t="s">
        <v>263</v>
      </c>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c r="AY24" s="241" t="s">
        <v>283</v>
      </c>
      <c r="AZ24" s="221"/>
      <c r="BA24" s="221"/>
      <c r="BB24" s="221"/>
      <c r="BC24" s="221"/>
      <c r="BD24" s="221"/>
      <c r="BE24" s="221"/>
      <c r="BF24" s="221"/>
      <c r="BG24" s="221"/>
      <c r="BH24" s="221"/>
      <c r="BI24" s="221"/>
      <c r="BJ24" s="221"/>
      <c r="BK24" s="221"/>
      <c r="BL24" s="221"/>
      <c r="BM24" s="221"/>
      <c r="BN24" s="222"/>
      <c r="BO24" s="232"/>
      <c r="BP24" s="233"/>
      <c r="BQ24" s="233"/>
      <c r="BR24" s="233"/>
      <c r="BS24" s="233"/>
      <c r="BT24" s="233"/>
      <c r="BU24" s="233"/>
      <c r="BV24" s="233"/>
      <c r="BW24" s="234"/>
      <c r="BX24" s="238">
        <v>49020</v>
      </c>
      <c r="BY24" s="239"/>
      <c r="BZ24" s="239"/>
      <c r="CA24" s="240"/>
      <c r="CB24" s="238">
        <v>1</v>
      </c>
      <c r="CC24" s="239"/>
      <c r="CD24" s="240"/>
      <c r="CE24" s="226">
        <f t="shared" si="0"/>
        <v>49020</v>
      </c>
      <c r="CF24" s="227"/>
      <c r="CG24" s="227"/>
      <c r="CH24" s="227"/>
      <c r="CI24" s="227"/>
      <c r="CJ24" s="227"/>
      <c r="CK24" s="228"/>
      <c r="CL24" s="226">
        <f t="shared" si="1"/>
        <v>526678.31799999997</v>
      </c>
      <c r="CM24" s="227"/>
      <c r="CN24" s="227"/>
      <c r="CO24" s="227"/>
      <c r="CP24" s="227"/>
      <c r="CQ24" s="227"/>
      <c r="CR24" s="227"/>
      <c r="CS24" s="228"/>
      <c r="CT24" s="13" t="s">
        <v>11</v>
      </c>
      <c r="CU24" s="14"/>
      <c r="CV24" s="14" t="s">
        <v>13</v>
      </c>
      <c r="CW24" s="14" t="s">
        <v>14</v>
      </c>
      <c r="CX24" s="429">
        <f t="shared" si="3"/>
        <v>1473321.682</v>
      </c>
      <c r="CY24" s="429"/>
      <c r="CZ24" s="429"/>
      <c r="DA24" s="429"/>
      <c r="DB24" s="429"/>
      <c r="DC24" s="429"/>
      <c r="DD24" s="429"/>
    </row>
    <row r="25" spans="2:110" ht="30" customHeight="1" x14ac:dyDescent="0.15">
      <c r="B25" s="338"/>
      <c r="C25" s="339"/>
      <c r="D25" s="339"/>
      <c r="E25" s="339"/>
      <c r="F25" s="340"/>
      <c r="G25" s="272" t="s">
        <v>547</v>
      </c>
      <c r="H25" s="273"/>
      <c r="I25" s="273"/>
      <c r="J25" s="273"/>
      <c r="K25" s="274"/>
      <c r="L25" s="241" t="s">
        <v>274</v>
      </c>
      <c r="M25" s="221"/>
      <c r="N25" s="221"/>
      <c r="O25" s="221"/>
      <c r="P25" s="221"/>
      <c r="Q25" s="221"/>
      <c r="R25" s="222"/>
      <c r="S25" s="229"/>
      <c r="T25" s="230"/>
      <c r="U25" s="231"/>
      <c r="V25" s="229">
        <v>45612</v>
      </c>
      <c r="W25" s="230"/>
      <c r="X25" s="231"/>
      <c r="Y25" s="319" t="s">
        <v>546</v>
      </c>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1"/>
      <c r="AY25" s="232"/>
      <c r="AZ25" s="233"/>
      <c r="BA25" s="233"/>
      <c r="BB25" s="233"/>
      <c r="BC25" s="233"/>
      <c r="BD25" s="233"/>
      <c r="BE25" s="233"/>
      <c r="BF25" s="233"/>
      <c r="BG25" s="233"/>
      <c r="BH25" s="233"/>
      <c r="BI25" s="233"/>
      <c r="BJ25" s="233"/>
      <c r="BK25" s="233"/>
      <c r="BL25" s="233"/>
      <c r="BM25" s="233"/>
      <c r="BN25" s="234"/>
      <c r="BO25" s="232" t="s">
        <v>276</v>
      </c>
      <c r="BP25" s="233"/>
      <c r="BQ25" s="233"/>
      <c r="BR25" s="233"/>
      <c r="BS25" s="233"/>
      <c r="BT25" s="233"/>
      <c r="BU25" s="233"/>
      <c r="BV25" s="233"/>
      <c r="BW25" s="234"/>
      <c r="BX25" s="235">
        <v>290950</v>
      </c>
      <c r="BY25" s="236"/>
      <c r="BZ25" s="236"/>
      <c r="CA25" s="237"/>
      <c r="CB25" s="238">
        <v>1</v>
      </c>
      <c r="CC25" s="239"/>
      <c r="CD25" s="240"/>
      <c r="CE25" s="226">
        <f t="shared" si="0"/>
        <v>290950</v>
      </c>
      <c r="CF25" s="227"/>
      <c r="CG25" s="227"/>
      <c r="CH25" s="227"/>
      <c r="CI25" s="227"/>
      <c r="CJ25" s="227"/>
      <c r="CK25" s="228"/>
      <c r="CL25" s="226">
        <f t="shared" si="1"/>
        <v>817628.31799999997</v>
      </c>
      <c r="CM25" s="227"/>
      <c r="CN25" s="227"/>
      <c r="CO25" s="227"/>
      <c r="CP25" s="227"/>
      <c r="CQ25" s="227"/>
      <c r="CR25" s="227"/>
      <c r="CS25" s="228"/>
      <c r="CT25" s="15"/>
      <c r="CU25" s="15"/>
      <c r="CV25" s="15"/>
      <c r="CW25" s="15"/>
      <c r="CX25" s="429">
        <f t="shared" si="3"/>
        <v>1182371.682</v>
      </c>
      <c r="CY25" s="429"/>
      <c r="CZ25" s="429"/>
      <c r="DA25" s="429"/>
      <c r="DB25" s="429"/>
      <c r="DC25" s="429"/>
      <c r="DD25" s="429"/>
      <c r="DF25" s="1">
        <v>137</v>
      </c>
    </row>
    <row r="26" spans="2:110" ht="30" customHeight="1" x14ac:dyDescent="0.15">
      <c r="B26" s="338">
        <v>45177</v>
      </c>
      <c r="C26" s="339"/>
      <c r="D26" s="339"/>
      <c r="E26" s="339"/>
      <c r="F26" s="340"/>
      <c r="G26" s="272" t="s">
        <v>570</v>
      </c>
      <c r="H26" s="273"/>
      <c r="I26" s="273"/>
      <c r="J26" s="273"/>
      <c r="K26" s="274"/>
      <c r="L26" s="241" t="s">
        <v>19</v>
      </c>
      <c r="M26" s="221"/>
      <c r="N26" s="221"/>
      <c r="O26" s="221"/>
      <c r="P26" s="221"/>
      <c r="Q26" s="221"/>
      <c r="R26" s="222"/>
      <c r="S26" s="229"/>
      <c r="T26" s="230"/>
      <c r="U26" s="231"/>
      <c r="V26" s="229">
        <v>45641</v>
      </c>
      <c r="W26" s="230"/>
      <c r="X26" s="231"/>
      <c r="Y26" s="232" t="s">
        <v>285</v>
      </c>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4"/>
      <c r="AY26" s="241" t="s">
        <v>286</v>
      </c>
      <c r="AZ26" s="221"/>
      <c r="BA26" s="221"/>
      <c r="BB26" s="221"/>
      <c r="BC26" s="221"/>
      <c r="BD26" s="221"/>
      <c r="BE26" s="221"/>
      <c r="BF26" s="221"/>
      <c r="BG26" s="221"/>
      <c r="BH26" s="221"/>
      <c r="BI26" s="221"/>
      <c r="BJ26" s="221"/>
      <c r="BK26" s="221"/>
      <c r="BL26" s="221"/>
      <c r="BM26" s="221"/>
      <c r="BN26" s="222"/>
      <c r="BO26" s="19"/>
      <c r="BP26" s="20"/>
      <c r="BQ26" s="20"/>
      <c r="BR26" s="20"/>
      <c r="BS26" s="20"/>
      <c r="BT26" s="20"/>
      <c r="BU26" s="20"/>
      <c r="BV26" s="20"/>
      <c r="BW26" s="21"/>
      <c r="BX26" s="238">
        <v>62420</v>
      </c>
      <c r="BY26" s="239"/>
      <c r="BZ26" s="239"/>
      <c r="CA26" s="240"/>
      <c r="CB26" s="238">
        <v>1</v>
      </c>
      <c r="CC26" s="239"/>
      <c r="CD26" s="240"/>
      <c r="CE26" s="226">
        <f t="shared" si="0"/>
        <v>62420</v>
      </c>
      <c r="CF26" s="227"/>
      <c r="CG26" s="227"/>
      <c r="CH26" s="227"/>
      <c r="CI26" s="227"/>
      <c r="CJ26" s="227"/>
      <c r="CK26" s="228"/>
      <c r="CL26" s="226">
        <f t="shared" si="1"/>
        <v>880048.31799999997</v>
      </c>
      <c r="CM26" s="227"/>
      <c r="CN26" s="227"/>
      <c r="CO26" s="227"/>
      <c r="CP26" s="227"/>
      <c r="CQ26" s="227"/>
      <c r="CR26" s="227"/>
      <c r="CS26" s="228"/>
      <c r="CT26" s="15"/>
      <c r="CU26" s="15"/>
      <c r="CV26" s="15"/>
      <c r="CW26" s="15"/>
      <c r="CX26" s="429">
        <f t="shared" si="3"/>
        <v>1119951.682</v>
      </c>
      <c r="CY26" s="429"/>
      <c r="CZ26" s="429"/>
      <c r="DA26" s="429"/>
      <c r="DB26" s="429"/>
      <c r="DC26" s="429"/>
      <c r="DD26" s="429"/>
    </row>
    <row r="27" spans="2:110" ht="30" customHeight="1" x14ac:dyDescent="0.15">
      <c r="B27" s="338">
        <v>45177</v>
      </c>
      <c r="C27" s="339"/>
      <c r="D27" s="339"/>
      <c r="E27" s="339"/>
      <c r="F27" s="340"/>
      <c r="G27" s="272" t="s">
        <v>571</v>
      </c>
      <c r="H27" s="273"/>
      <c r="I27" s="273"/>
      <c r="J27" s="273"/>
      <c r="K27" s="274"/>
      <c r="L27" s="241" t="s">
        <v>19</v>
      </c>
      <c r="M27" s="221"/>
      <c r="N27" s="221"/>
      <c r="O27" s="221"/>
      <c r="P27" s="221"/>
      <c r="Q27" s="221"/>
      <c r="R27" s="222"/>
      <c r="S27" s="229"/>
      <c r="T27" s="230"/>
      <c r="U27" s="231"/>
      <c r="V27" s="229">
        <v>45641</v>
      </c>
      <c r="W27" s="230"/>
      <c r="X27" s="231"/>
      <c r="Y27" s="232" t="s">
        <v>284</v>
      </c>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4"/>
      <c r="AY27" s="241" t="s">
        <v>287</v>
      </c>
      <c r="AZ27" s="221"/>
      <c r="BA27" s="221"/>
      <c r="BB27" s="221"/>
      <c r="BC27" s="221"/>
      <c r="BD27" s="221"/>
      <c r="BE27" s="221"/>
      <c r="BF27" s="221"/>
      <c r="BG27" s="221"/>
      <c r="BH27" s="221"/>
      <c r="BI27" s="221"/>
      <c r="BJ27" s="221"/>
      <c r="BK27" s="221"/>
      <c r="BL27" s="221"/>
      <c r="BM27" s="221"/>
      <c r="BN27" s="222"/>
      <c r="BO27" s="261"/>
      <c r="BP27" s="261"/>
      <c r="BQ27" s="261"/>
      <c r="BR27" s="261"/>
      <c r="BS27" s="261"/>
      <c r="BT27" s="261"/>
      <c r="BU27" s="261"/>
      <c r="BV27" s="261"/>
      <c r="BW27" s="261"/>
      <c r="BX27" s="252">
        <v>62420</v>
      </c>
      <c r="BY27" s="252"/>
      <c r="BZ27" s="252"/>
      <c r="CA27" s="252"/>
      <c r="CB27" s="252">
        <v>1</v>
      </c>
      <c r="CC27" s="252"/>
      <c r="CD27" s="252"/>
      <c r="CE27" s="226">
        <f t="shared" si="0"/>
        <v>62420</v>
      </c>
      <c r="CF27" s="227"/>
      <c r="CG27" s="227"/>
      <c r="CH27" s="227"/>
      <c r="CI27" s="227"/>
      <c r="CJ27" s="227"/>
      <c r="CK27" s="228"/>
      <c r="CL27" s="226">
        <f t="shared" si="1"/>
        <v>942468.31799999997</v>
      </c>
      <c r="CM27" s="227"/>
      <c r="CN27" s="227"/>
      <c r="CO27" s="227"/>
      <c r="CP27" s="227"/>
      <c r="CQ27" s="227"/>
      <c r="CR27" s="227"/>
      <c r="CS27" s="228"/>
      <c r="CT27" s="15"/>
      <c r="CU27" s="15"/>
      <c r="CV27" s="15"/>
      <c r="CW27" s="15"/>
      <c r="CX27" s="429">
        <f t="shared" si="3"/>
        <v>1057531.682</v>
      </c>
      <c r="CY27" s="429"/>
      <c r="CZ27" s="429"/>
      <c r="DA27" s="429"/>
      <c r="DB27" s="429"/>
      <c r="DC27" s="429"/>
      <c r="DD27" s="429"/>
    </row>
    <row r="28" spans="2:110" ht="30" customHeight="1" x14ac:dyDescent="0.15">
      <c r="B28" s="338">
        <v>45181</v>
      </c>
      <c r="C28" s="339"/>
      <c r="D28" s="339"/>
      <c r="E28" s="339"/>
      <c r="F28" s="340"/>
      <c r="G28" s="272">
        <v>51</v>
      </c>
      <c r="H28" s="273"/>
      <c r="I28" s="273"/>
      <c r="J28" s="273"/>
      <c r="K28" s="274"/>
      <c r="L28" s="241" t="s">
        <v>125</v>
      </c>
      <c r="M28" s="221"/>
      <c r="N28" s="221"/>
      <c r="O28" s="221"/>
      <c r="P28" s="221"/>
      <c r="Q28" s="221"/>
      <c r="R28" s="222"/>
      <c r="S28" s="229"/>
      <c r="T28" s="230"/>
      <c r="U28" s="231"/>
      <c r="V28" s="229">
        <v>45596</v>
      </c>
      <c r="W28" s="230"/>
      <c r="X28" s="231"/>
      <c r="Y28" s="241" t="s">
        <v>216</v>
      </c>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2"/>
      <c r="AY28" s="241"/>
      <c r="AZ28" s="221"/>
      <c r="BA28" s="221"/>
      <c r="BB28" s="221"/>
      <c r="BC28" s="221"/>
      <c r="BD28" s="221"/>
      <c r="BE28" s="221"/>
      <c r="BF28" s="221"/>
      <c r="BG28" s="221"/>
      <c r="BH28" s="221"/>
      <c r="BI28" s="221"/>
      <c r="BJ28" s="221"/>
      <c r="BK28" s="221"/>
      <c r="BL28" s="221"/>
      <c r="BM28" s="221"/>
      <c r="BN28" s="222"/>
      <c r="BO28" s="275" t="s">
        <v>215</v>
      </c>
      <c r="BP28" s="276"/>
      <c r="BQ28" s="276"/>
      <c r="BR28" s="276"/>
      <c r="BS28" s="276"/>
      <c r="BT28" s="276"/>
      <c r="BU28" s="276"/>
      <c r="BV28" s="276"/>
      <c r="BW28" s="277"/>
      <c r="BX28" s="226">
        <v>159324</v>
      </c>
      <c r="BY28" s="227"/>
      <c r="BZ28" s="227"/>
      <c r="CA28" s="228"/>
      <c r="CB28" s="226">
        <v>1</v>
      </c>
      <c r="CC28" s="227"/>
      <c r="CD28" s="228"/>
      <c r="CE28" s="249">
        <f t="shared" si="0"/>
        <v>159324</v>
      </c>
      <c r="CF28" s="250"/>
      <c r="CG28" s="250"/>
      <c r="CH28" s="250"/>
      <c r="CI28" s="250"/>
      <c r="CJ28" s="250"/>
      <c r="CK28" s="251"/>
      <c r="CL28" s="226">
        <f t="shared" si="1"/>
        <v>1101792.318</v>
      </c>
      <c r="CM28" s="227"/>
      <c r="CN28" s="227"/>
      <c r="CO28" s="227"/>
      <c r="CP28" s="227"/>
      <c r="CQ28" s="227"/>
      <c r="CR28" s="227"/>
      <c r="CS28" s="228"/>
      <c r="CT28" s="13" t="s">
        <v>11</v>
      </c>
      <c r="CU28" s="14" t="s">
        <v>12</v>
      </c>
      <c r="CV28" s="14" t="s">
        <v>13</v>
      </c>
      <c r="CW28" s="14" t="s">
        <v>14</v>
      </c>
      <c r="CX28" s="429">
        <f t="shared" si="3"/>
        <v>898207.68200000003</v>
      </c>
      <c r="CY28" s="429"/>
      <c r="CZ28" s="429"/>
      <c r="DA28" s="429"/>
      <c r="DB28" s="429"/>
      <c r="DC28" s="429"/>
      <c r="DD28" s="429"/>
    </row>
    <row r="29" spans="2:110" ht="30" customHeight="1" x14ac:dyDescent="0.15">
      <c r="B29" s="217">
        <v>45181</v>
      </c>
      <c r="C29" s="218"/>
      <c r="D29" s="218"/>
      <c r="E29" s="218"/>
      <c r="F29" s="219"/>
      <c r="G29" s="272">
        <v>52</v>
      </c>
      <c r="H29" s="273"/>
      <c r="I29" s="273"/>
      <c r="J29" s="273"/>
      <c r="K29" s="274"/>
      <c r="L29" s="241" t="s">
        <v>73</v>
      </c>
      <c r="M29" s="221"/>
      <c r="N29" s="221"/>
      <c r="O29" s="221"/>
      <c r="P29" s="221"/>
      <c r="Q29" s="221"/>
      <c r="R29" s="222"/>
      <c r="S29" s="229"/>
      <c r="T29" s="230"/>
      <c r="U29" s="231"/>
      <c r="V29" s="229">
        <v>45585</v>
      </c>
      <c r="W29" s="230"/>
      <c r="X29" s="231"/>
      <c r="Y29" s="241" t="s">
        <v>329</v>
      </c>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2"/>
      <c r="AY29" s="341"/>
      <c r="AZ29" s="342"/>
      <c r="BA29" s="342"/>
      <c r="BB29" s="342"/>
      <c r="BC29" s="342"/>
      <c r="BD29" s="342"/>
      <c r="BE29" s="342"/>
      <c r="BF29" s="342"/>
      <c r="BG29" s="342"/>
      <c r="BH29" s="342"/>
      <c r="BI29" s="342"/>
      <c r="BJ29" s="342"/>
      <c r="BK29" s="342"/>
      <c r="BL29" s="342"/>
      <c r="BM29" s="342"/>
      <c r="BN29" s="343"/>
      <c r="BO29" s="341" t="s">
        <v>51</v>
      </c>
      <c r="BP29" s="342"/>
      <c r="BQ29" s="342"/>
      <c r="BR29" s="342"/>
      <c r="BS29" s="342"/>
      <c r="BT29" s="342"/>
      <c r="BU29" s="342"/>
      <c r="BV29" s="342"/>
      <c r="BW29" s="343"/>
      <c r="BX29" s="419">
        <v>250</v>
      </c>
      <c r="BY29" s="449"/>
      <c r="BZ29" s="449"/>
      <c r="CA29" s="450"/>
      <c r="CB29" s="419">
        <v>1</v>
      </c>
      <c r="CC29" s="449"/>
      <c r="CD29" s="450"/>
      <c r="CE29" s="249">
        <f t="shared" si="0"/>
        <v>250</v>
      </c>
      <c r="CF29" s="250"/>
      <c r="CG29" s="250"/>
      <c r="CH29" s="250"/>
      <c r="CI29" s="250"/>
      <c r="CJ29" s="250"/>
      <c r="CK29" s="251"/>
      <c r="CL29" s="226">
        <f t="shared" si="1"/>
        <v>1102042.318</v>
      </c>
      <c r="CM29" s="227"/>
      <c r="CN29" s="227"/>
      <c r="CO29" s="227"/>
      <c r="CP29" s="227"/>
      <c r="CQ29" s="227"/>
      <c r="CR29" s="227"/>
      <c r="CS29" s="228"/>
      <c r="CT29" s="13" t="s">
        <v>11</v>
      </c>
      <c r="CU29" s="14" t="s">
        <v>12</v>
      </c>
      <c r="CV29" s="14" t="s">
        <v>13</v>
      </c>
      <c r="CW29" s="14" t="s">
        <v>14</v>
      </c>
      <c r="CX29" s="247">
        <f>6000000-CL29</f>
        <v>4897957.682</v>
      </c>
      <c r="CY29" s="247"/>
      <c r="CZ29" s="247"/>
      <c r="DA29" s="247"/>
      <c r="DB29" s="247"/>
      <c r="DC29" s="247"/>
      <c r="DD29" s="247"/>
    </row>
    <row r="30" spans="2:110" s="12" customFormat="1" ht="30" customHeight="1" x14ac:dyDescent="0.15">
      <c r="B30" s="372">
        <v>45181</v>
      </c>
      <c r="C30" s="373"/>
      <c r="D30" s="373"/>
      <c r="E30" s="373"/>
      <c r="F30" s="374"/>
      <c r="G30" s="272">
        <v>53</v>
      </c>
      <c r="H30" s="273"/>
      <c r="I30" s="273"/>
      <c r="J30" s="273"/>
      <c r="K30" s="274"/>
      <c r="L30" s="241" t="s">
        <v>73</v>
      </c>
      <c r="M30" s="221"/>
      <c r="N30" s="221"/>
      <c r="O30" s="221"/>
      <c r="P30" s="221"/>
      <c r="Q30" s="221"/>
      <c r="R30" s="222"/>
      <c r="S30" s="229"/>
      <c r="T30" s="230"/>
      <c r="U30" s="231"/>
      <c r="V30" s="229">
        <v>45596</v>
      </c>
      <c r="W30" s="230"/>
      <c r="X30" s="231"/>
      <c r="Y30" s="241" t="s">
        <v>328</v>
      </c>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c r="AY30" s="241"/>
      <c r="AZ30" s="221"/>
      <c r="BA30" s="221"/>
      <c r="BB30" s="221"/>
      <c r="BC30" s="221"/>
      <c r="BD30" s="221"/>
      <c r="BE30" s="221"/>
      <c r="BF30" s="221"/>
      <c r="BG30" s="221"/>
      <c r="BH30" s="221"/>
      <c r="BI30" s="221"/>
      <c r="BJ30" s="221"/>
      <c r="BK30" s="221"/>
      <c r="BL30" s="221"/>
      <c r="BM30" s="221"/>
      <c r="BN30" s="222"/>
      <c r="BO30" s="275" t="s">
        <v>44</v>
      </c>
      <c r="BP30" s="276"/>
      <c r="BQ30" s="276"/>
      <c r="BR30" s="276"/>
      <c r="BS30" s="276"/>
      <c r="BT30" s="276"/>
      <c r="BU30" s="276"/>
      <c r="BV30" s="276"/>
      <c r="BW30" s="277"/>
      <c r="BX30" s="226">
        <v>167</v>
      </c>
      <c r="BY30" s="227"/>
      <c r="BZ30" s="227"/>
      <c r="CA30" s="228"/>
      <c r="CB30" s="226">
        <v>1</v>
      </c>
      <c r="CC30" s="227"/>
      <c r="CD30" s="228"/>
      <c r="CE30" s="249">
        <f t="shared" si="0"/>
        <v>167</v>
      </c>
      <c r="CF30" s="250"/>
      <c r="CG30" s="250"/>
      <c r="CH30" s="250"/>
      <c r="CI30" s="250"/>
      <c r="CJ30" s="250"/>
      <c r="CK30" s="251"/>
      <c r="CL30" s="226">
        <f t="shared" si="1"/>
        <v>1102209.318</v>
      </c>
      <c r="CM30" s="227"/>
      <c r="CN30" s="227"/>
      <c r="CO30" s="227"/>
      <c r="CP30" s="227"/>
      <c r="CQ30" s="227"/>
      <c r="CR30" s="227"/>
      <c r="CS30" s="228"/>
      <c r="CT30" s="13" t="s">
        <v>11</v>
      </c>
      <c r="CU30" s="14" t="s">
        <v>12</v>
      </c>
      <c r="CV30" s="14" t="s">
        <v>13</v>
      </c>
      <c r="CW30" s="14" t="s">
        <v>14</v>
      </c>
      <c r="CX30" s="429">
        <f>2000000-CL30</f>
        <v>897790.68200000003</v>
      </c>
      <c r="CY30" s="429"/>
      <c r="CZ30" s="429"/>
      <c r="DA30" s="429"/>
      <c r="DB30" s="429"/>
      <c r="DC30" s="429"/>
      <c r="DD30" s="429"/>
      <c r="DF30" s="12">
        <v>107</v>
      </c>
    </row>
    <row r="31" spans="2:110" ht="30" customHeight="1" x14ac:dyDescent="0.15">
      <c r="B31" s="338">
        <v>45184</v>
      </c>
      <c r="C31" s="339"/>
      <c r="D31" s="339"/>
      <c r="E31" s="339"/>
      <c r="F31" s="340"/>
      <c r="G31" s="272"/>
      <c r="H31" s="273"/>
      <c r="I31" s="273"/>
      <c r="J31" s="273"/>
      <c r="K31" s="274"/>
      <c r="L31" s="241"/>
      <c r="M31" s="221"/>
      <c r="N31" s="221"/>
      <c r="O31" s="221"/>
      <c r="P31" s="221"/>
      <c r="Q31" s="221"/>
      <c r="R31" s="222"/>
      <c r="S31" s="229"/>
      <c r="T31" s="230"/>
      <c r="U31" s="231"/>
      <c r="V31" s="503"/>
      <c r="W31" s="504"/>
      <c r="X31" s="505"/>
      <c r="Y31" s="241" t="s">
        <v>225</v>
      </c>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2"/>
      <c r="AY31" s="341" t="s">
        <v>549</v>
      </c>
      <c r="AZ31" s="342"/>
      <c r="BA31" s="342"/>
      <c r="BB31" s="342"/>
      <c r="BC31" s="342"/>
      <c r="BD31" s="342"/>
      <c r="BE31" s="342"/>
      <c r="BF31" s="342"/>
      <c r="BG31" s="342"/>
      <c r="BH31" s="342"/>
      <c r="BI31" s="342"/>
      <c r="BJ31" s="342"/>
      <c r="BK31" s="342"/>
      <c r="BL31" s="342"/>
      <c r="BM31" s="342"/>
      <c r="BN31" s="343"/>
      <c r="BO31" s="341"/>
      <c r="BP31" s="342"/>
      <c r="BQ31" s="342"/>
      <c r="BR31" s="342"/>
      <c r="BS31" s="342"/>
      <c r="BT31" s="342"/>
      <c r="BU31" s="342"/>
      <c r="BV31" s="342"/>
      <c r="BW31" s="343"/>
      <c r="BX31" s="419">
        <v>0</v>
      </c>
      <c r="BY31" s="420"/>
      <c r="BZ31" s="420"/>
      <c r="CA31" s="421"/>
      <c r="CB31" s="419">
        <v>1</v>
      </c>
      <c r="CC31" s="420"/>
      <c r="CD31" s="421"/>
      <c r="CE31" s="226">
        <f t="shared" si="0"/>
        <v>0</v>
      </c>
      <c r="CF31" s="227"/>
      <c r="CG31" s="227"/>
      <c r="CH31" s="227"/>
      <c r="CI31" s="227"/>
      <c r="CJ31" s="227"/>
      <c r="CK31" s="228"/>
      <c r="CL31" s="226">
        <f t="shared" si="1"/>
        <v>1102209.318</v>
      </c>
      <c r="CM31" s="227"/>
      <c r="CN31" s="227"/>
      <c r="CO31" s="227"/>
      <c r="CP31" s="227"/>
      <c r="CQ31" s="227"/>
      <c r="CR31" s="227"/>
      <c r="CS31" s="228"/>
      <c r="CT31" s="13" t="s">
        <v>11</v>
      </c>
      <c r="CU31" s="14" t="s">
        <v>12</v>
      </c>
      <c r="CV31" s="14" t="s">
        <v>13</v>
      </c>
      <c r="CW31" s="14" t="s">
        <v>14</v>
      </c>
      <c r="CX31" s="429">
        <f>2000000-CL31</f>
        <v>897790.68200000003</v>
      </c>
      <c r="CY31" s="429"/>
      <c r="CZ31" s="429"/>
      <c r="DA31" s="429"/>
      <c r="DB31" s="429"/>
      <c r="DC31" s="429"/>
      <c r="DD31" s="429"/>
    </row>
    <row r="32" spans="2:110" ht="30" customHeight="1" x14ac:dyDescent="0.15">
      <c r="B32" s="338">
        <v>45187</v>
      </c>
      <c r="C32" s="339"/>
      <c r="D32" s="339"/>
      <c r="E32" s="339"/>
      <c r="F32" s="340"/>
      <c r="G32" s="272"/>
      <c r="H32" s="273"/>
      <c r="I32" s="273"/>
      <c r="J32" s="273"/>
      <c r="K32" s="274"/>
      <c r="L32" s="241"/>
      <c r="M32" s="221"/>
      <c r="N32" s="221"/>
      <c r="O32" s="221"/>
      <c r="P32" s="221"/>
      <c r="Q32" s="221"/>
      <c r="R32" s="222"/>
      <c r="S32" s="229"/>
      <c r="T32" s="230"/>
      <c r="U32" s="231"/>
      <c r="V32" s="503"/>
      <c r="W32" s="504"/>
      <c r="X32" s="505"/>
      <c r="Y32" s="241" t="s">
        <v>224</v>
      </c>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2"/>
      <c r="AY32" s="341" t="s">
        <v>550</v>
      </c>
      <c r="AZ32" s="342"/>
      <c r="BA32" s="342"/>
      <c r="BB32" s="342"/>
      <c r="BC32" s="342"/>
      <c r="BD32" s="342"/>
      <c r="BE32" s="342"/>
      <c r="BF32" s="342"/>
      <c r="BG32" s="342"/>
      <c r="BH32" s="342"/>
      <c r="BI32" s="342"/>
      <c r="BJ32" s="342"/>
      <c r="BK32" s="342"/>
      <c r="BL32" s="342"/>
      <c r="BM32" s="342"/>
      <c r="BN32" s="343"/>
      <c r="BO32" s="341"/>
      <c r="BP32" s="342"/>
      <c r="BQ32" s="342"/>
      <c r="BR32" s="342"/>
      <c r="BS32" s="342"/>
      <c r="BT32" s="342"/>
      <c r="BU32" s="342"/>
      <c r="BV32" s="342"/>
      <c r="BW32" s="343"/>
      <c r="BX32" s="419">
        <v>0</v>
      </c>
      <c r="BY32" s="420"/>
      <c r="BZ32" s="420"/>
      <c r="CA32" s="421"/>
      <c r="CB32" s="419">
        <v>1</v>
      </c>
      <c r="CC32" s="420"/>
      <c r="CD32" s="421"/>
      <c r="CE32" s="226">
        <f t="shared" si="0"/>
        <v>0</v>
      </c>
      <c r="CF32" s="227"/>
      <c r="CG32" s="227"/>
      <c r="CH32" s="227"/>
      <c r="CI32" s="227"/>
      <c r="CJ32" s="227"/>
      <c r="CK32" s="228"/>
      <c r="CL32" s="226">
        <f t="shared" si="1"/>
        <v>1102209.318</v>
      </c>
      <c r="CM32" s="227"/>
      <c r="CN32" s="227"/>
      <c r="CO32" s="227"/>
      <c r="CP32" s="227"/>
      <c r="CQ32" s="227"/>
      <c r="CR32" s="227"/>
      <c r="CS32" s="228"/>
      <c r="CT32" s="13" t="s">
        <v>11</v>
      </c>
      <c r="CU32" s="14" t="s">
        <v>12</v>
      </c>
      <c r="CV32" s="14" t="s">
        <v>13</v>
      </c>
      <c r="CW32" s="14" t="s">
        <v>14</v>
      </c>
      <c r="CX32" s="429">
        <f>2000000-CL32</f>
        <v>897790.68200000003</v>
      </c>
      <c r="CY32" s="429"/>
      <c r="CZ32" s="429"/>
      <c r="DA32" s="429"/>
      <c r="DB32" s="429"/>
      <c r="DC32" s="429"/>
      <c r="DD32" s="429"/>
    </row>
    <row r="33" spans="2:110" ht="30" customHeight="1" x14ac:dyDescent="0.15">
      <c r="B33" s="338">
        <v>45188</v>
      </c>
      <c r="C33" s="339"/>
      <c r="D33" s="339"/>
      <c r="E33" s="339"/>
      <c r="F33" s="340"/>
      <c r="G33" s="272">
        <v>58</v>
      </c>
      <c r="H33" s="273"/>
      <c r="I33" s="273"/>
      <c r="J33" s="273"/>
      <c r="K33" s="274"/>
      <c r="L33" s="241" t="s">
        <v>17</v>
      </c>
      <c r="M33" s="221"/>
      <c r="N33" s="221"/>
      <c r="O33" s="221"/>
      <c r="P33" s="221"/>
      <c r="Q33" s="221"/>
      <c r="R33" s="222"/>
      <c r="S33" s="129"/>
      <c r="T33" s="129"/>
      <c r="U33" s="129"/>
      <c r="V33" s="229">
        <v>45557</v>
      </c>
      <c r="W33" s="230"/>
      <c r="X33" s="231"/>
      <c r="Y33" s="232" t="s">
        <v>724</v>
      </c>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c r="AY33" s="259" t="s">
        <v>723</v>
      </c>
      <c r="AZ33" s="259"/>
      <c r="BA33" s="259"/>
      <c r="BB33" s="259"/>
      <c r="BC33" s="259"/>
      <c r="BD33" s="259"/>
      <c r="BE33" s="259"/>
      <c r="BF33" s="259"/>
      <c r="BG33" s="259"/>
      <c r="BH33" s="259"/>
      <c r="BI33" s="259"/>
      <c r="BJ33" s="259"/>
      <c r="BK33" s="259"/>
      <c r="BL33" s="259"/>
      <c r="BM33" s="259"/>
      <c r="BN33" s="259"/>
      <c r="BO33" s="241" t="s">
        <v>51</v>
      </c>
      <c r="BP33" s="221"/>
      <c r="BQ33" s="221"/>
      <c r="BR33" s="221"/>
      <c r="BS33" s="221"/>
      <c r="BT33" s="221"/>
      <c r="BU33" s="221"/>
      <c r="BV33" s="221"/>
      <c r="BW33" s="222"/>
      <c r="BX33" s="252">
        <v>520</v>
      </c>
      <c r="BY33" s="252"/>
      <c r="BZ33" s="252"/>
      <c r="CA33" s="252"/>
      <c r="CB33" s="252">
        <v>2</v>
      </c>
      <c r="CC33" s="252"/>
      <c r="CD33" s="252"/>
      <c r="CE33" s="249">
        <f t="shared" si="0"/>
        <v>1040</v>
      </c>
      <c r="CF33" s="250"/>
      <c r="CG33" s="250"/>
      <c r="CH33" s="250"/>
      <c r="CI33" s="250"/>
      <c r="CJ33" s="250"/>
      <c r="CK33" s="251"/>
      <c r="CL33" s="226">
        <f t="shared" si="1"/>
        <v>1103249.318</v>
      </c>
      <c r="CM33" s="227"/>
      <c r="CN33" s="227"/>
      <c r="CO33" s="227"/>
      <c r="CP33" s="227"/>
      <c r="CQ33" s="227"/>
      <c r="CR33" s="227"/>
      <c r="CS33" s="228"/>
      <c r="CT33" s="15"/>
      <c r="CU33" s="15"/>
      <c r="CV33" s="15"/>
      <c r="CW33" s="15"/>
      <c r="CX33" s="247">
        <f>6000000-CL33</f>
        <v>4896750.682</v>
      </c>
      <c r="CY33" s="247"/>
      <c r="CZ33" s="247"/>
      <c r="DA33" s="247"/>
      <c r="DB33" s="247"/>
      <c r="DC33" s="247"/>
      <c r="DD33" s="247"/>
    </row>
    <row r="34" spans="2:110" ht="30" customHeight="1" x14ac:dyDescent="0.15">
      <c r="B34" s="338">
        <v>45189</v>
      </c>
      <c r="C34" s="339"/>
      <c r="D34" s="339"/>
      <c r="E34" s="339"/>
      <c r="F34" s="340"/>
      <c r="G34" s="272">
        <v>60</v>
      </c>
      <c r="H34" s="273"/>
      <c r="I34" s="273"/>
      <c r="J34" s="273"/>
      <c r="K34" s="274"/>
      <c r="L34" s="241" t="s">
        <v>50</v>
      </c>
      <c r="M34" s="221"/>
      <c r="N34" s="221"/>
      <c r="O34" s="221"/>
      <c r="P34" s="221"/>
      <c r="Q34" s="221"/>
      <c r="R34" s="222"/>
      <c r="S34" s="229">
        <v>45557</v>
      </c>
      <c r="T34" s="230"/>
      <c r="U34" s="231"/>
      <c r="V34" s="229">
        <v>45596</v>
      </c>
      <c r="W34" s="230"/>
      <c r="X34" s="231"/>
      <c r="Y34" s="241" t="s">
        <v>223</v>
      </c>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2"/>
      <c r="AY34" s="241"/>
      <c r="AZ34" s="221"/>
      <c r="BA34" s="221"/>
      <c r="BB34" s="221"/>
      <c r="BC34" s="221"/>
      <c r="BD34" s="221"/>
      <c r="BE34" s="221"/>
      <c r="BF34" s="221"/>
      <c r="BG34" s="221"/>
      <c r="BH34" s="221"/>
      <c r="BI34" s="221"/>
      <c r="BJ34" s="221"/>
      <c r="BK34" s="221"/>
      <c r="BL34" s="221"/>
      <c r="BM34" s="221"/>
      <c r="BN34" s="222"/>
      <c r="BO34" s="275" t="s">
        <v>34</v>
      </c>
      <c r="BP34" s="276"/>
      <c r="BQ34" s="276"/>
      <c r="BR34" s="276"/>
      <c r="BS34" s="276"/>
      <c r="BT34" s="276"/>
      <c r="BU34" s="276"/>
      <c r="BV34" s="276"/>
      <c r="BW34" s="277"/>
      <c r="BX34" s="226">
        <v>12052</v>
      </c>
      <c r="BY34" s="227"/>
      <c r="BZ34" s="227"/>
      <c r="CA34" s="228"/>
      <c r="CB34" s="226">
        <v>1</v>
      </c>
      <c r="CC34" s="227"/>
      <c r="CD34" s="228"/>
      <c r="CE34" s="249">
        <f t="shared" si="0"/>
        <v>12052</v>
      </c>
      <c r="CF34" s="250"/>
      <c r="CG34" s="250"/>
      <c r="CH34" s="250"/>
      <c r="CI34" s="250"/>
      <c r="CJ34" s="250"/>
      <c r="CK34" s="251"/>
      <c r="CL34" s="226">
        <f t="shared" si="1"/>
        <v>1115301.318</v>
      </c>
      <c r="CM34" s="227"/>
      <c r="CN34" s="227"/>
      <c r="CO34" s="227"/>
      <c r="CP34" s="227"/>
      <c r="CQ34" s="227"/>
      <c r="CR34" s="227"/>
      <c r="CS34" s="228"/>
      <c r="CT34" s="13" t="s">
        <v>11</v>
      </c>
      <c r="CU34" s="14" t="s">
        <v>12</v>
      </c>
      <c r="CV34" s="14" t="s">
        <v>13</v>
      </c>
      <c r="CW34" s="14" t="s">
        <v>14</v>
      </c>
      <c r="CX34" s="429">
        <f t="shared" ref="CX34:CX60" si="4">2000000-CL34</f>
        <v>884698.68200000003</v>
      </c>
      <c r="CY34" s="429"/>
      <c r="CZ34" s="429"/>
      <c r="DA34" s="429"/>
      <c r="DB34" s="429"/>
      <c r="DC34" s="429"/>
      <c r="DD34" s="429"/>
    </row>
    <row r="35" spans="2:110" ht="30.75" customHeight="1" x14ac:dyDescent="0.15">
      <c r="B35" s="372">
        <v>45188</v>
      </c>
      <c r="C35" s="373"/>
      <c r="D35" s="373"/>
      <c r="E35" s="373"/>
      <c r="F35" s="374"/>
      <c r="G35" s="272">
        <v>59</v>
      </c>
      <c r="H35" s="273"/>
      <c r="I35" s="273"/>
      <c r="J35" s="273"/>
      <c r="K35" s="274"/>
      <c r="L35" s="241" t="s">
        <v>43</v>
      </c>
      <c r="M35" s="221"/>
      <c r="N35" s="221"/>
      <c r="O35" s="221"/>
      <c r="P35" s="221"/>
      <c r="Q35" s="221"/>
      <c r="R35" s="222"/>
      <c r="S35" s="229"/>
      <c r="T35" s="230"/>
      <c r="U35" s="231"/>
      <c r="V35" s="229">
        <v>45652</v>
      </c>
      <c r="W35" s="230"/>
      <c r="X35" s="231"/>
      <c r="Y35" s="241" t="s">
        <v>219</v>
      </c>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c r="AY35" s="497" t="s">
        <v>345</v>
      </c>
      <c r="AZ35" s="498"/>
      <c r="BA35" s="498"/>
      <c r="BB35" s="498"/>
      <c r="BC35" s="498"/>
      <c r="BD35" s="498"/>
      <c r="BE35" s="498"/>
      <c r="BF35" s="498"/>
      <c r="BG35" s="498"/>
      <c r="BH35" s="498"/>
      <c r="BI35" s="498"/>
      <c r="BJ35" s="498"/>
      <c r="BK35" s="498"/>
      <c r="BL35" s="498"/>
      <c r="BM35" s="498"/>
      <c r="BN35" s="499"/>
      <c r="BO35" s="261" t="s">
        <v>70</v>
      </c>
      <c r="BP35" s="261"/>
      <c r="BQ35" s="261"/>
      <c r="BR35" s="261"/>
      <c r="BS35" s="261"/>
      <c r="BT35" s="261"/>
      <c r="BU35" s="261"/>
      <c r="BV35" s="261"/>
      <c r="BW35" s="261"/>
      <c r="BX35" s="282">
        <v>14000</v>
      </c>
      <c r="BY35" s="282"/>
      <c r="BZ35" s="282"/>
      <c r="CA35" s="282"/>
      <c r="CB35" s="282">
        <v>1</v>
      </c>
      <c r="CC35" s="282"/>
      <c r="CD35" s="282"/>
      <c r="CE35" s="509">
        <f t="shared" ref="CE35:CE70" si="5">BX35*CB35</f>
        <v>14000</v>
      </c>
      <c r="CF35" s="509"/>
      <c r="CG35" s="509"/>
      <c r="CH35" s="509"/>
      <c r="CI35" s="509"/>
      <c r="CJ35" s="509"/>
      <c r="CK35" s="509"/>
      <c r="CL35" s="226">
        <f t="shared" si="1"/>
        <v>1129301.318</v>
      </c>
      <c r="CM35" s="227"/>
      <c r="CN35" s="227"/>
      <c r="CO35" s="227"/>
      <c r="CP35" s="227"/>
      <c r="CQ35" s="227"/>
      <c r="CR35" s="227"/>
      <c r="CS35" s="228"/>
      <c r="CT35" s="15"/>
      <c r="CU35" s="15"/>
      <c r="CV35" s="15"/>
      <c r="CW35" s="15"/>
      <c r="CX35" s="429">
        <f t="shared" si="4"/>
        <v>870698.68200000003</v>
      </c>
      <c r="CY35" s="429"/>
      <c r="CZ35" s="429"/>
      <c r="DA35" s="429"/>
      <c r="DB35" s="429"/>
      <c r="DC35" s="429"/>
      <c r="DD35" s="429"/>
    </row>
    <row r="36" spans="2:110" s="12" customFormat="1" ht="30" customHeight="1" x14ac:dyDescent="0.15">
      <c r="B36" s="372">
        <v>45190</v>
      </c>
      <c r="C36" s="373"/>
      <c r="D36" s="373"/>
      <c r="E36" s="373"/>
      <c r="F36" s="374"/>
      <c r="G36" s="272">
        <v>54</v>
      </c>
      <c r="H36" s="273"/>
      <c r="I36" s="273"/>
      <c r="J36" s="273"/>
      <c r="K36" s="274"/>
      <c r="L36" s="241" t="s">
        <v>73</v>
      </c>
      <c r="M36" s="221"/>
      <c r="N36" s="221"/>
      <c r="O36" s="221"/>
      <c r="P36" s="221"/>
      <c r="Q36" s="221"/>
      <c r="R36" s="222"/>
      <c r="S36" s="229"/>
      <c r="T36" s="230"/>
      <c r="U36" s="231"/>
      <c r="V36" s="229">
        <v>45596</v>
      </c>
      <c r="W36" s="230"/>
      <c r="X36" s="231"/>
      <c r="Y36" s="241" t="s">
        <v>330</v>
      </c>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c r="AY36" s="241"/>
      <c r="AZ36" s="221"/>
      <c r="BA36" s="221"/>
      <c r="BB36" s="221"/>
      <c r="BC36" s="221"/>
      <c r="BD36" s="221"/>
      <c r="BE36" s="221"/>
      <c r="BF36" s="221"/>
      <c r="BG36" s="221"/>
      <c r="BH36" s="221"/>
      <c r="BI36" s="221"/>
      <c r="BJ36" s="221"/>
      <c r="BK36" s="221"/>
      <c r="BL36" s="221"/>
      <c r="BM36" s="221"/>
      <c r="BN36" s="222"/>
      <c r="BO36" s="275" t="s">
        <v>44</v>
      </c>
      <c r="BP36" s="276"/>
      <c r="BQ36" s="276"/>
      <c r="BR36" s="276"/>
      <c r="BS36" s="276"/>
      <c r="BT36" s="276"/>
      <c r="BU36" s="276"/>
      <c r="BV36" s="276"/>
      <c r="BW36" s="277"/>
      <c r="BX36" s="226">
        <v>167</v>
      </c>
      <c r="BY36" s="227"/>
      <c r="BZ36" s="227"/>
      <c r="CA36" s="228"/>
      <c r="CB36" s="226">
        <v>19</v>
      </c>
      <c r="CC36" s="227"/>
      <c r="CD36" s="228"/>
      <c r="CE36" s="249">
        <f t="shared" si="5"/>
        <v>3173</v>
      </c>
      <c r="CF36" s="250"/>
      <c r="CG36" s="250"/>
      <c r="CH36" s="250"/>
      <c r="CI36" s="250"/>
      <c r="CJ36" s="250"/>
      <c r="CK36" s="251"/>
      <c r="CL36" s="226">
        <f t="shared" si="1"/>
        <v>1132474.318</v>
      </c>
      <c r="CM36" s="227"/>
      <c r="CN36" s="227"/>
      <c r="CO36" s="227"/>
      <c r="CP36" s="227"/>
      <c r="CQ36" s="227"/>
      <c r="CR36" s="227"/>
      <c r="CS36" s="228"/>
      <c r="CT36" s="13" t="s">
        <v>11</v>
      </c>
      <c r="CU36" s="14" t="s">
        <v>12</v>
      </c>
      <c r="CV36" s="14" t="s">
        <v>13</v>
      </c>
      <c r="CW36" s="14" t="s">
        <v>14</v>
      </c>
      <c r="CX36" s="429">
        <f t="shared" si="4"/>
        <v>867525.68200000003</v>
      </c>
      <c r="CY36" s="429"/>
      <c r="CZ36" s="429"/>
      <c r="DA36" s="429"/>
      <c r="DB36" s="429"/>
      <c r="DC36" s="429"/>
      <c r="DD36" s="429"/>
      <c r="DF36" s="12">
        <v>106</v>
      </c>
    </row>
    <row r="37" spans="2:110" s="12" customFormat="1" ht="30" customHeight="1" x14ac:dyDescent="0.15">
      <c r="B37" s="269">
        <v>45190</v>
      </c>
      <c r="C37" s="270"/>
      <c r="D37" s="270"/>
      <c r="E37" s="270"/>
      <c r="F37" s="271"/>
      <c r="G37" s="272">
        <v>61</v>
      </c>
      <c r="H37" s="273"/>
      <c r="I37" s="273"/>
      <c r="J37" s="273"/>
      <c r="K37" s="274"/>
      <c r="L37" s="241" t="s">
        <v>73</v>
      </c>
      <c r="M37" s="221"/>
      <c r="N37" s="221"/>
      <c r="O37" s="221"/>
      <c r="P37" s="221"/>
      <c r="Q37" s="221"/>
      <c r="R37" s="222"/>
      <c r="S37" s="229"/>
      <c r="T37" s="230"/>
      <c r="U37" s="231"/>
      <c r="V37" s="229">
        <v>45596</v>
      </c>
      <c r="W37" s="230"/>
      <c r="X37" s="231"/>
      <c r="Y37" s="241" t="s">
        <v>325</v>
      </c>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2"/>
      <c r="AY37" s="241"/>
      <c r="AZ37" s="221"/>
      <c r="BA37" s="221"/>
      <c r="BB37" s="221"/>
      <c r="BC37" s="221"/>
      <c r="BD37" s="221"/>
      <c r="BE37" s="221"/>
      <c r="BF37" s="221"/>
      <c r="BG37" s="221"/>
      <c r="BH37" s="221"/>
      <c r="BI37" s="221"/>
      <c r="BJ37" s="221"/>
      <c r="BK37" s="221"/>
      <c r="BL37" s="221"/>
      <c r="BM37" s="221"/>
      <c r="BN37" s="222"/>
      <c r="BO37" s="241"/>
      <c r="BP37" s="221"/>
      <c r="BQ37" s="221"/>
      <c r="BR37" s="221"/>
      <c r="BS37" s="221"/>
      <c r="BT37" s="221"/>
      <c r="BU37" s="221"/>
      <c r="BV37" s="221"/>
      <c r="BW37" s="222"/>
      <c r="BX37" s="238">
        <v>167</v>
      </c>
      <c r="BY37" s="239"/>
      <c r="BZ37" s="239"/>
      <c r="CA37" s="240"/>
      <c r="CB37" s="226">
        <v>47</v>
      </c>
      <c r="CC37" s="227"/>
      <c r="CD37" s="228"/>
      <c r="CE37" s="249">
        <f t="shared" si="5"/>
        <v>7849</v>
      </c>
      <c r="CF37" s="250"/>
      <c r="CG37" s="250"/>
      <c r="CH37" s="250"/>
      <c r="CI37" s="250"/>
      <c r="CJ37" s="250"/>
      <c r="CK37" s="251"/>
      <c r="CL37" s="226">
        <f t="shared" ref="CL37:CL68" si="6">CL36+CE37</f>
        <v>1140323.318</v>
      </c>
      <c r="CM37" s="227"/>
      <c r="CN37" s="227"/>
      <c r="CO37" s="227"/>
      <c r="CP37" s="227"/>
      <c r="CQ37" s="227"/>
      <c r="CR37" s="227"/>
      <c r="CS37" s="228"/>
      <c r="CT37" s="13" t="s">
        <v>11</v>
      </c>
      <c r="CU37" s="14" t="s">
        <v>12</v>
      </c>
      <c r="CV37" s="14" t="s">
        <v>13</v>
      </c>
      <c r="CW37" s="14" t="s">
        <v>14</v>
      </c>
      <c r="CX37" s="429">
        <f t="shared" si="4"/>
        <v>859676.68200000003</v>
      </c>
      <c r="CY37" s="429"/>
      <c r="CZ37" s="429"/>
      <c r="DA37" s="429"/>
      <c r="DB37" s="429"/>
      <c r="DC37" s="429"/>
      <c r="DD37" s="429"/>
      <c r="DF37" s="12">
        <v>108</v>
      </c>
    </row>
    <row r="38" spans="2:110" ht="30" customHeight="1" x14ac:dyDescent="0.15">
      <c r="B38" s="480"/>
      <c r="C38" s="481"/>
      <c r="D38" s="481"/>
      <c r="E38" s="481"/>
      <c r="F38" s="482"/>
      <c r="G38" s="272" t="s">
        <v>232</v>
      </c>
      <c r="H38" s="273"/>
      <c r="I38" s="273"/>
      <c r="J38" s="273"/>
      <c r="K38" s="274"/>
      <c r="L38" s="241" t="s">
        <v>52</v>
      </c>
      <c r="M38" s="221"/>
      <c r="N38" s="221"/>
      <c r="O38" s="221"/>
      <c r="P38" s="221"/>
      <c r="Q38" s="221"/>
      <c r="R38" s="222"/>
      <c r="S38" s="229"/>
      <c r="T38" s="230"/>
      <c r="U38" s="231"/>
      <c r="V38" s="229">
        <v>45198</v>
      </c>
      <c r="W38" s="230"/>
      <c r="X38" s="231"/>
      <c r="Y38" s="275" t="s">
        <v>230</v>
      </c>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c r="AY38" s="241"/>
      <c r="AZ38" s="221"/>
      <c r="BA38" s="221"/>
      <c r="BB38" s="221"/>
      <c r="BC38" s="221"/>
      <c r="BD38" s="221"/>
      <c r="BE38" s="221"/>
      <c r="BF38" s="221"/>
      <c r="BG38" s="221"/>
      <c r="BH38" s="221"/>
      <c r="BI38" s="221"/>
      <c r="BJ38" s="221"/>
      <c r="BK38" s="221"/>
      <c r="BL38" s="221"/>
      <c r="BM38" s="221"/>
      <c r="BN38" s="222"/>
      <c r="BO38" s="411" t="s">
        <v>231</v>
      </c>
      <c r="BP38" s="412"/>
      <c r="BQ38" s="412"/>
      <c r="BR38" s="412"/>
      <c r="BS38" s="221"/>
      <c r="BT38" s="221"/>
      <c r="BU38" s="221"/>
      <c r="BV38" s="221"/>
      <c r="BW38" s="222"/>
      <c r="BX38" s="226">
        <v>328352</v>
      </c>
      <c r="BY38" s="227"/>
      <c r="BZ38" s="227"/>
      <c r="CA38" s="228"/>
      <c r="CB38" s="226">
        <v>1</v>
      </c>
      <c r="CC38" s="227"/>
      <c r="CD38" s="228"/>
      <c r="CE38" s="226">
        <f t="shared" si="5"/>
        <v>328352</v>
      </c>
      <c r="CF38" s="227"/>
      <c r="CG38" s="227"/>
      <c r="CH38" s="227"/>
      <c r="CI38" s="227"/>
      <c r="CJ38" s="227"/>
      <c r="CK38" s="228"/>
      <c r="CL38" s="226">
        <f t="shared" si="6"/>
        <v>1468675.318</v>
      </c>
      <c r="CM38" s="227"/>
      <c r="CN38" s="227"/>
      <c r="CO38" s="227"/>
      <c r="CP38" s="227"/>
      <c r="CQ38" s="227"/>
      <c r="CR38" s="227"/>
      <c r="CS38" s="228"/>
      <c r="CT38" s="13" t="s">
        <v>11</v>
      </c>
      <c r="CU38" s="14" t="s">
        <v>12</v>
      </c>
      <c r="CV38" s="14" t="s">
        <v>13</v>
      </c>
      <c r="CW38" s="14" t="s">
        <v>14</v>
      </c>
      <c r="CX38" s="429">
        <f t="shared" si="4"/>
        <v>531324.68200000003</v>
      </c>
      <c r="CY38" s="429"/>
      <c r="CZ38" s="429"/>
      <c r="DA38" s="429"/>
      <c r="DB38" s="429"/>
      <c r="DC38" s="429"/>
      <c r="DD38" s="429"/>
    </row>
    <row r="39" spans="2:110" ht="30" customHeight="1" x14ac:dyDescent="0.15">
      <c r="B39" s="217">
        <v>45190</v>
      </c>
      <c r="C39" s="218"/>
      <c r="D39" s="218"/>
      <c r="E39" s="218"/>
      <c r="F39" s="219"/>
      <c r="G39" s="272">
        <v>62</v>
      </c>
      <c r="H39" s="273"/>
      <c r="I39" s="273"/>
      <c r="J39" s="273"/>
      <c r="K39" s="274"/>
      <c r="L39" s="241" t="s">
        <v>701</v>
      </c>
      <c r="M39" s="221"/>
      <c r="N39" s="221"/>
      <c r="O39" s="221"/>
      <c r="P39" s="221"/>
      <c r="Q39" s="221"/>
      <c r="R39" s="222"/>
      <c r="S39" s="229"/>
      <c r="T39" s="230"/>
      <c r="U39" s="231"/>
      <c r="V39" s="229">
        <v>45581</v>
      </c>
      <c r="W39" s="230"/>
      <c r="X39" s="231"/>
      <c r="Y39" s="275" t="s">
        <v>525</v>
      </c>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c r="AY39" s="241"/>
      <c r="AZ39" s="221"/>
      <c r="BA39" s="221"/>
      <c r="BB39" s="221"/>
      <c r="BC39" s="221"/>
      <c r="BD39" s="221"/>
      <c r="BE39" s="221"/>
      <c r="BF39" s="221"/>
      <c r="BG39" s="221"/>
      <c r="BH39" s="221"/>
      <c r="BI39" s="221"/>
      <c r="BJ39" s="221"/>
      <c r="BK39" s="221"/>
      <c r="BL39" s="221"/>
      <c r="BM39" s="221"/>
      <c r="BN39" s="222"/>
      <c r="BO39" s="411"/>
      <c r="BP39" s="412"/>
      <c r="BQ39" s="412"/>
      <c r="BR39" s="412"/>
      <c r="BS39" s="221"/>
      <c r="BT39" s="221"/>
      <c r="BU39" s="221"/>
      <c r="BV39" s="221"/>
      <c r="BW39" s="222"/>
      <c r="BX39" s="249">
        <v>110</v>
      </c>
      <c r="BY39" s="250"/>
      <c r="BZ39" s="250"/>
      <c r="CA39" s="251"/>
      <c r="CB39" s="238">
        <v>1</v>
      </c>
      <c r="CC39" s="239"/>
      <c r="CD39" s="240"/>
      <c r="CE39" s="249">
        <f t="shared" si="5"/>
        <v>110</v>
      </c>
      <c r="CF39" s="250"/>
      <c r="CG39" s="250"/>
      <c r="CH39" s="250"/>
      <c r="CI39" s="250"/>
      <c r="CJ39" s="250"/>
      <c r="CK39" s="251"/>
      <c r="CL39" s="226">
        <f t="shared" si="6"/>
        <v>1468785.318</v>
      </c>
      <c r="CM39" s="227"/>
      <c r="CN39" s="227"/>
      <c r="CO39" s="227"/>
      <c r="CP39" s="227"/>
      <c r="CQ39" s="227"/>
      <c r="CR39" s="227"/>
      <c r="CS39" s="228"/>
      <c r="CT39" s="13" t="s">
        <v>11</v>
      </c>
      <c r="CU39" s="14" t="s">
        <v>12</v>
      </c>
      <c r="CV39" s="14" t="s">
        <v>13</v>
      </c>
      <c r="CW39" s="14" t="s">
        <v>14</v>
      </c>
      <c r="CX39" s="429">
        <f t="shared" si="4"/>
        <v>531214.68200000003</v>
      </c>
      <c r="CY39" s="429"/>
      <c r="CZ39" s="429"/>
      <c r="DA39" s="429"/>
      <c r="DB39" s="429"/>
      <c r="DC39" s="429"/>
      <c r="DD39" s="429"/>
    </row>
    <row r="40" spans="2:110" ht="30" customHeight="1" x14ac:dyDescent="0.15">
      <c r="B40" s="217">
        <v>45190</v>
      </c>
      <c r="C40" s="218"/>
      <c r="D40" s="218"/>
      <c r="E40" s="218"/>
      <c r="F40" s="219"/>
      <c r="G40" s="272">
        <v>62</v>
      </c>
      <c r="H40" s="273"/>
      <c r="I40" s="273"/>
      <c r="J40" s="273"/>
      <c r="K40" s="274"/>
      <c r="L40" s="241" t="s">
        <v>700</v>
      </c>
      <c r="M40" s="221"/>
      <c r="N40" s="221"/>
      <c r="O40" s="221"/>
      <c r="P40" s="221"/>
      <c r="Q40" s="221"/>
      <c r="R40" s="222"/>
      <c r="S40" s="229"/>
      <c r="T40" s="230"/>
      <c r="U40" s="231"/>
      <c r="V40" s="229">
        <v>45581</v>
      </c>
      <c r="W40" s="230"/>
      <c r="X40" s="231"/>
      <c r="Y40" s="275" t="s">
        <v>237</v>
      </c>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s="241"/>
      <c r="AZ40" s="221"/>
      <c r="BA40" s="221"/>
      <c r="BB40" s="221"/>
      <c r="BC40" s="221"/>
      <c r="BD40" s="221"/>
      <c r="BE40" s="221"/>
      <c r="BF40" s="221"/>
      <c r="BG40" s="221"/>
      <c r="BH40" s="221"/>
      <c r="BI40" s="221"/>
      <c r="BJ40" s="221"/>
      <c r="BK40" s="221"/>
      <c r="BL40" s="221"/>
      <c r="BM40" s="221"/>
      <c r="BN40" s="222"/>
      <c r="BO40" s="411"/>
      <c r="BP40" s="412"/>
      <c r="BQ40" s="412"/>
      <c r="BR40" s="412"/>
      <c r="BS40" s="221"/>
      <c r="BT40" s="221"/>
      <c r="BU40" s="221"/>
      <c r="BV40" s="221"/>
      <c r="BW40" s="222"/>
      <c r="BX40" s="249">
        <v>25200</v>
      </c>
      <c r="BY40" s="250"/>
      <c r="BZ40" s="250"/>
      <c r="CA40" s="251"/>
      <c r="CB40" s="238">
        <v>1</v>
      </c>
      <c r="CC40" s="239"/>
      <c r="CD40" s="240"/>
      <c r="CE40" s="249">
        <f t="shared" si="5"/>
        <v>25200</v>
      </c>
      <c r="CF40" s="250"/>
      <c r="CG40" s="250"/>
      <c r="CH40" s="250"/>
      <c r="CI40" s="250"/>
      <c r="CJ40" s="250"/>
      <c r="CK40" s="251"/>
      <c r="CL40" s="226">
        <f t="shared" si="6"/>
        <v>1493985.318</v>
      </c>
      <c r="CM40" s="227"/>
      <c r="CN40" s="227"/>
      <c r="CO40" s="227"/>
      <c r="CP40" s="227"/>
      <c r="CQ40" s="227"/>
      <c r="CR40" s="227"/>
      <c r="CS40" s="228"/>
      <c r="CT40" s="13" t="s">
        <v>11</v>
      </c>
      <c r="CU40" s="14" t="s">
        <v>12</v>
      </c>
      <c r="CV40" s="14" t="s">
        <v>13</v>
      </c>
      <c r="CW40" s="14" t="s">
        <v>14</v>
      </c>
      <c r="CX40" s="429">
        <f t="shared" si="4"/>
        <v>506014.68200000003</v>
      </c>
      <c r="CY40" s="429"/>
      <c r="CZ40" s="429"/>
      <c r="DA40" s="429"/>
      <c r="DB40" s="429"/>
      <c r="DC40" s="429"/>
      <c r="DD40" s="429"/>
    </row>
    <row r="41" spans="2:110" ht="30" customHeight="1" x14ac:dyDescent="0.15">
      <c r="B41" s="217">
        <v>45191</v>
      </c>
      <c r="C41" s="218"/>
      <c r="D41" s="218"/>
      <c r="E41" s="218"/>
      <c r="F41" s="219"/>
      <c r="G41" s="272">
        <v>63</v>
      </c>
      <c r="H41" s="273"/>
      <c r="I41" s="273"/>
      <c r="J41" s="273"/>
      <c r="K41" s="274"/>
      <c r="L41" s="241" t="s">
        <v>32</v>
      </c>
      <c r="M41" s="221"/>
      <c r="N41" s="221"/>
      <c r="O41" s="221"/>
      <c r="P41" s="221"/>
      <c r="Q41" s="221"/>
      <c r="R41" s="222"/>
      <c r="S41" s="229"/>
      <c r="T41" s="230"/>
      <c r="U41" s="231"/>
      <c r="V41" s="229">
        <v>45596</v>
      </c>
      <c r="W41" s="230"/>
      <c r="X41" s="231"/>
      <c r="Y41" s="241" t="s">
        <v>235</v>
      </c>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2"/>
      <c r="AY41" s="241"/>
      <c r="AZ41" s="221"/>
      <c r="BA41" s="221"/>
      <c r="BB41" s="221"/>
      <c r="BC41" s="221"/>
      <c r="BD41" s="221"/>
      <c r="BE41" s="221"/>
      <c r="BF41" s="221"/>
      <c r="BG41" s="221"/>
      <c r="BH41" s="221"/>
      <c r="BI41" s="221"/>
      <c r="BJ41" s="221"/>
      <c r="BK41" s="221"/>
      <c r="BL41" s="221"/>
      <c r="BM41" s="221"/>
      <c r="BN41" s="222"/>
      <c r="BO41" s="341"/>
      <c r="BP41" s="342"/>
      <c r="BQ41" s="342"/>
      <c r="BR41" s="342"/>
      <c r="BS41" s="342"/>
      <c r="BT41" s="342"/>
      <c r="BU41" s="342"/>
      <c r="BV41" s="342"/>
      <c r="BW41" s="343"/>
      <c r="BX41" s="249">
        <v>2306</v>
      </c>
      <c r="BY41" s="250"/>
      <c r="BZ41" s="250"/>
      <c r="CA41" s="251"/>
      <c r="CB41" s="238">
        <v>1</v>
      </c>
      <c r="CC41" s="239"/>
      <c r="CD41" s="240"/>
      <c r="CE41" s="249">
        <f t="shared" si="5"/>
        <v>2306</v>
      </c>
      <c r="CF41" s="250"/>
      <c r="CG41" s="250"/>
      <c r="CH41" s="250"/>
      <c r="CI41" s="250"/>
      <c r="CJ41" s="250"/>
      <c r="CK41" s="251"/>
      <c r="CL41" s="226">
        <f t="shared" si="6"/>
        <v>1496291.318</v>
      </c>
      <c r="CM41" s="227"/>
      <c r="CN41" s="227"/>
      <c r="CO41" s="227"/>
      <c r="CP41" s="227"/>
      <c r="CQ41" s="227"/>
      <c r="CR41" s="227"/>
      <c r="CS41" s="228"/>
      <c r="CT41" s="13" t="s">
        <v>11</v>
      </c>
      <c r="CU41" s="14" t="s">
        <v>12</v>
      </c>
      <c r="CV41" s="14" t="s">
        <v>13</v>
      </c>
      <c r="CW41" s="14" t="s">
        <v>14</v>
      </c>
      <c r="CX41" s="429">
        <f t="shared" si="4"/>
        <v>503708.68200000003</v>
      </c>
      <c r="CY41" s="429"/>
      <c r="CZ41" s="429"/>
      <c r="DA41" s="429"/>
      <c r="DB41" s="429"/>
      <c r="DC41" s="429"/>
      <c r="DD41" s="429"/>
    </row>
    <row r="42" spans="2:110" ht="30" customHeight="1" x14ac:dyDescent="0.15">
      <c r="B42" s="217">
        <v>45191</v>
      </c>
      <c r="C42" s="218"/>
      <c r="D42" s="218"/>
      <c r="E42" s="218"/>
      <c r="F42" s="219"/>
      <c r="G42" s="272">
        <v>63</v>
      </c>
      <c r="H42" s="273"/>
      <c r="I42" s="273"/>
      <c r="J42" s="273"/>
      <c r="K42" s="274"/>
      <c r="L42" s="319" t="s">
        <v>352</v>
      </c>
      <c r="M42" s="320"/>
      <c r="N42" s="320"/>
      <c r="O42" s="320"/>
      <c r="P42" s="320"/>
      <c r="Q42" s="320"/>
      <c r="R42" s="321"/>
      <c r="S42" s="229"/>
      <c r="T42" s="230"/>
      <c r="U42" s="231"/>
      <c r="V42" s="229">
        <v>45612</v>
      </c>
      <c r="W42" s="230"/>
      <c r="X42" s="231"/>
      <c r="Y42" s="241" t="s">
        <v>236</v>
      </c>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s="241"/>
      <c r="AZ42" s="221"/>
      <c r="BA42" s="221"/>
      <c r="BB42" s="221"/>
      <c r="BC42" s="221"/>
      <c r="BD42" s="221"/>
      <c r="BE42" s="221"/>
      <c r="BF42" s="221"/>
      <c r="BG42" s="221"/>
      <c r="BH42" s="221"/>
      <c r="BI42" s="221"/>
      <c r="BJ42" s="221"/>
      <c r="BK42" s="221"/>
      <c r="BL42" s="221"/>
      <c r="BM42" s="221"/>
      <c r="BN42" s="222"/>
      <c r="BO42" s="341"/>
      <c r="BP42" s="342"/>
      <c r="BQ42" s="342"/>
      <c r="BR42" s="342"/>
      <c r="BS42" s="342"/>
      <c r="BT42" s="342"/>
      <c r="BU42" s="342"/>
      <c r="BV42" s="342"/>
      <c r="BW42" s="343"/>
      <c r="BX42" s="249">
        <v>2316</v>
      </c>
      <c r="BY42" s="250"/>
      <c r="BZ42" s="250"/>
      <c r="CA42" s="251"/>
      <c r="CB42" s="238">
        <v>1</v>
      </c>
      <c r="CC42" s="239"/>
      <c r="CD42" s="240"/>
      <c r="CE42" s="249">
        <f t="shared" si="5"/>
        <v>2316</v>
      </c>
      <c r="CF42" s="250"/>
      <c r="CG42" s="250"/>
      <c r="CH42" s="250"/>
      <c r="CI42" s="250"/>
      <c r="CJ42" s="250"/>
      <c r="CK42" s="251"/>
      <c r="CL42" s="226">
        <f t="shared" si="6"/>
        <v>1498607.318</v>
      </c>
      <c r="CM42" s="227"/>
      <c r="CN42" s="227"/>
      <c r="CO42" s="227"/>
      <c r="CP42" s="227"/>
      <c r="CQ42" s="227"/>
      <c r="CR42" s="227"/>
      <c r="CS42" s="228"/>
      <c r="CT42" s="13" t="s">
        <v>11</v>
      </c>
      <c r="CU42" s="14" t="s">
        <v>12</v>
      </c>
      <c r="CV42" s="14" t="s">
        <v>13</v>
      </c>
      <c r="CW42" s="14" t="s">
        <v>14</v>
      </c>
      <c r="CX42" s="429">
        <f t="shared" si="4"/>
        <v>501392.68200000003</v>
      </c>
      <c r="CY42" s="429"/>
      <c r="CZ42" s="429"/>
      <c r="DA42" s="429"/>
      <c r="DB42" s="429"/>
      <c r="DC42" s="429"/>
      <c r="DD42" s="429"/>
    </row>
    <row r="43" spans="2:110" ht="30" customHeight="1" x14ac:dyDescent="0.15">
      <c r="B43" s="338">
        <v>45196</v>
      </c>
      <c r="C43" s="339"/>
      <c r="D43" s="339"/>
      <c r="E43" s="339"/>
      <c r="F43" s="340"/>
      <c r="G43" s="272" t="s">
        <v>568</v>
      </c>
      <c r="H43" s="273"/>
      <c r="I43" s="273"/>
      <c r="J43" s="273"/>
      <c r="K43" s="274"/>
      <c r="L43" s="241" t="s">
        <v>19</v>
      </c>
      <c r="M43" s="221"/>
      <c r="N43" s="221"/>
      <c r="O43" s="221"/>
      <c r="P43" s="221"/>
      <c r="Q43" s="221"/>
      <c r="R43" s="222"/>
      <c r="S43" s="229"/>
      <c r="T43" s="230"/>
      <c r="U43" s="231"/>
      <c r="V43" s="229">
        <v>45641</v>
      </c>
      <c r="W43" s="230"/>
      <c r="X43" s="231"/>
      <c r="Y43" s="516" t="s">
        <v>810</v>
      </c>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c r="AY43" s="232" t="s">
        <v>288</v>
      </c>
      <c r="AZ43" s="233"/>
      <c r="BA43" s="233"/>
      <c r="BB43" s="233"/>
      <c r="BC43" s="233"/>
      <c r="BD43" s="233"/>
      <c r="BE43" s="233"/>
      <c r="BF43" s="233"/>
      <c r="BG43" s="233"/>
      <c r="BH43" s="233"/>
      <c r="BI43" s="233"/>
      <c r="BJ43" s="233"/>
      <c r="BK43" s="233"/>
      <c r="BL43" s="233"/>
      <c r="BM43" s="233"/>
      <c r="BN43" s="234"/>
      <c r="BO43" s="261"/>
      <c r="BP43" s="261"/>
      <c r="BQ43" s="261"/>
      <c r="BR43" s="261"/>
      <c r="BS43" s="261"/>
      <c r="BT43" s="261"/>
      <c r="BU43" s="261"/>
      <c r="BV43" s="261"/>
      <c r="BW43" s="261"/>
      <c r="BX43" s="252">
        <v>35410</v>
      </c>
      <c r="BY43" s="252"/>
      <c r="BZ43" s="252"/>
      <c r="CA43" s="252"/>
      <c r="CB43" s="252">
        <v>1</v>
      </c>
      <c r="CC43" s="252"/>
      <c r="CD43" s="252"/>
      <c r="CE43" s="226">
        <f t="shared" si="5"/>
        <v>35410</v>
      </c>
      <c r="CF43" s="227"/>
      <c r="CG43" s="227"/>
      <c r="CH43" s="227"/>
      <c r="CI43" s="227"/>
      <c r="CJ43" s="227"/>
      <c r="CK43" s="228"/>
      <c r="CL43" s="226">
        <f t="shared" si="6"/>
        <v>1534017.318</v>
      </c>
      <c r="CM43" s="227"/>
      <c r="CN43" s="227"/>
      <c r="CO43" s="227"/>
      <c r="CP43" s="227"/>
      <c r="CQ43" s="227"/>
      <c r="CR43" s="227"/>
      <c r="CS43" s="228"/>
      <c r="CT43" s="15"/>
      <c r="CU43" s="15"/>
      <c r="CV43" s="15"/>
      <c r="CW43" s="15"/>
      <c r="CX43" s="429">
        <f t="shared" si="4"/>
        <v>465982.68200000003</v>
      </c>
      <c r="CY43" s="429"/>
      <c r="CZ43" s="429"/>
      <c r="DA43" s="429"/>
      <c r="DB43" s="429"/>
      <c r="DC43" s="429"/>
      <c r="DD43" s="429"/>
    </row>
    <row r="44" spans="2:110" s="12" customFormat="1" ht="30" customHeight="1" x14ac:dyDescent="0.15">
      <c r="B44" s="372">
        <v>45197</v>
      </c>
      <c r="C44" s="373"/>
      <c r="D44" s="373"/>
      <c r="E44" s="373"/>
      <c r="F44" s="374"/>
      <c r="G44" s="272">
        <v>66</v>
      </c>
      <c r="H44" s="273"/>
      <c r="I44" s="273"/>
      <c r="J44" s="273"/>
      <c r="K44" s="274"/>
      <c r="L44" s="241" t="s">
        <v>258</v>
      </c>
      <c r="M44" s="221"/>
      <c r="N44" s="221"/>
      <c r="O44" s="221"/>
      <c r="P44" s="221"/>
      <c r="Q44" s="221"/>
      <c r="R44" s="222"/>
      <c r="S44" s="229"/>
      <c r="T44" s="230"/>
      <c r="U44" s="231"/>
      <c r="V44" s="229">
        <v>45596</v>
      </c>
      <c r="W44" s="230"/>
      <c r="X44" s="231"/>
      <c r="Y44" s="241" t="s">
        <v>324</v>
      </c>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2"/>
      <c r="AY44" s="241"/>
      <c r="AZ44" s="221"/>
      <c r="BA44" s="221"/>
      <c r="BB44" s="221"/>
      <c r="BC44" s="221"/>
      <c r="BD44" s="221"/>
      <c r="BE44" s="221"/>
      <c r="BF44" s="221"/>
      <c r="BG44" s="221"/>
      <c r="BH44" s="221"/>
      <c r="BI44" s="221"/>
      <c r="BJ44" s="221"/>
      <c r="BK44" s="221"/>
      <c r="BL44" s="221"/>
      <c r="BM44" s="221"/>
      <c r="BN44" s="222"/>
      <c r="BO44" s="341" t="s">
        <v>44</v>
      </c>
      <c r="BP44" s="342"/>
      <c r="BQ44" s="342"/>
      <c r="BR44" s="342"/>
      <c r="BS44" s="342"/>
      <c r="BT44" s="342"/>
      <c r="BU44" s="342"/>
      <c r="BV44" s="342"/>
      <c r="BW44" s="343"/>
      <c r="BX44" s="226">
        <v>167</v>
      </c>
      <c r="BY44" s="227"/>
      <c r="BZ44" s="227"/>
      <c r="CA44" s="228"/>
      <c r="CB44" s="238">
        <v>17</v>
      </c>
      <c r="CC44" s="239"/>
      <c r="CD44" s="240"/>
      <c r="CE44" s="226">
        <f t="shared" si="5"/>
        <v>2839</v>
      </c>
      <c r="CF44" s="227"/>
      <c r="CG44" s="227"/>
      <c r="CH44" s="227"/>
      <c r="CI44" s="227"/>
      <c r="CJ44" s="227"/>
      <c r="CK44" s="228"/>
      <c r="CL44" s="226">
        <f t="shared" si="6"/>
        <v>1536856.318</v>
      </c>
      <c r="CM44" s="227"/>
      <c r="CN44" s="227"/>
      <c r="CO44" s="227"/>
      <c r="CP44" s="227"/>
      <c r="CQ44" s="227"/>
      <c r="CR44" s="227"/>
      <c r="CS44" s="228"/>
      <c r="CT44" s="13" t="s">
        <v>11</v>
      </c>
      <c r="CU44" s="14" t="s">
        <v>12</v>
      </c>
      <c r="CV44" s="14" t="s">
        <v>13</v>
      </c>
      <c r="CW44" s="14" t="s">
        <v>14</v>
      </c>
      <c r="CX44" s="429">
        <f t="shared" si="4"/>
        <v>463143.68200000003</v>
      </c>
      <c r="CY44" s="429"/>
      <c r="CZ44" s="429"/>
      <c r="DA44" s="429"/>
      <c r="DB44" s="429"/>
      <c r="DC44" s="429"/>
      <c r="DD44" s="429"/>
      <c r="DF44" s="12">
        <v>111</v>
      </c>
    </row>
    <row r="45" spans="2:110" s="127" customFormat="1" ht="60" customHeight="1" x14ac:dyDescent="0.15">
      <c r="B45" s="217">
        <v>45197</v>
      </c>
      <c r="C45" s="218"/>
      <c r="D45" s="218"/>
      <c r="E45" s="218"/>
      <c r="F45" s="219"/>
      <c r="G45" s="272">
        <v>64</v>
      </c>
      <c r="H45" s="273"/>
      <c r="I45" s="273"/>
      <c r="J45" s="273"/>
      <c r="K45" s="274"/>
      <c r="L45" s="275" t="s">
        <v>125</v>
      </c>
      <c r="M45" s="276"/>
      <c r="N45" s="276"/>
      <c r="O45" s="276"/>
      <c r="P45" s="276"/>
      <c r="Q45" s="276"/>
      <c r="R45" s="277"/>
      <c r="S45" s="486"/>
      <c r="T45" s="514"/>
      <c r="U45" s="515"/>
      <c r="V45" s="486">
        <v>45596</v>
      </c>
      <c r="W45" s="514"/>
      <c r="X45" s="515"/>
      <c r="Y45" s="275" t="s">
        <v>234</v>
      </c>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7"/>
      <c r="AY45" s="275"/>
      <c r="AZ45" s="276"/>
      <c r="BA45" s="276"/>
      <c r="BB45" s="276"/>
      <c r="BC45" s="276"/>
      <c r="BD45" s="276"/>
      <c r="BE45" s="276"/>
      <c r="BF45" s="276"/>
      <c r="BG45" s="276"/>
      <c r="BH45" s="276"/>
      <c r="BI45" s="276"/>
      <c r="BJ45" s="276"/>
      <c r="BK45" s="276"/>
      <c r="BL45" s="276"/>
      <c r="BM45" s="276"/>
      <c r="BN45" s="277"/>
      <c r="BO45" s="275" t="s">
        <v>278</v>
      </c>
      <c r="BP45" s="276"/>
      <c r="BQ45" s="276"/>
      <c r="BR45" s="276"/>
      <c r="BS45" s="276"/>
      <c r="BT45" s="276"/>
      <c r="BU45" s="276"/>
      <c r="BV45" s="276"/>
      <c r="BW45" s="277"/>
      <c r="BX45" s="506">
        <v>5500</v>
      </c>
      <c r="BY45" s="507"/>
      <c r="BZ45" s="507"/>
      <c r="CA45" s="508"/>
      <c r="CB45" s="506">
        <v>1</v>
      </c>
      <c r="CC45" s="507"/>
      <c r="CD45" s="508"/>
      <c r="CE45" s="500">
        <f t="shared" si="5"/>
        <v>5500</v>
      </c>
      <c r="CF45" s="501"/>
      <c r="CG45" s="501"/>
      <c r="CH45" s="501"/>
      <c r="CI45" s="501"/>
      <c r="CJ45" s="501"/>
      <c r="CK45" s="502"/>
      <c r="CL45" s="226">
        <f t="shared" si="6"/>
        <v>1542356.318</v>
      </c>
      <c r="CM45" s="227"/>
      <c r="CN45" s="227"/>
      <c r="CO45" s="227"/>
      <c r="CP45" s="227"/>
      <c r="CQ45" s="227"/>
      <c r="CR45" s="227"/>
      <c r="CS45" s="228"/>
      <c r="CT45" s="125" t="s">
        <v>11</v>
      </c>
      <c r="CU45" s="126" t="s">
        <v>12</v>
      </c>
      <c r="CV45" s="126" t="s">
        <v>13</v>
      </c>
      <c r="CW45" s="126" t="s">
        <v>14</v>
      </c>
      <c r="CX45" s="429">
        <f t="shared" si="4"/>
        <v>457643.68200000003</v>
      </c>
      <c r="CY45" s="429"/>
      <c r="CZ45" s="429"/>
      <c r="DA45" s="429"/>
      <c r="DB45" s="429"/>
      <c r="DC45" s="429"/>
      <c r="DD45" s="429"/>
    </row>
    <row r="46" spans="2:110" ht="30" customHeight="1" x14ac:dyDescent="0.15">
      <c r="B46" s="338">
        <v>45205</v>
      </c>
      <c r="C46" s="339"/>
      <c r="D46" s="339"/>
      <c r="E46" s="339"/>
      <c r="F46" s="340"/>
      <c r="G46" s="272">
        <v>68</v>
      </c>
      <c r="H46" s="273"/>
      <c r="I46" s="273"/>
      <c r="J46" s="273"/>
      <c r="K46" s="274"/>
      <c r="L46" s="241" t="s">
        <v>19</v>
      </c>
      <c r="M46" s="221"/>
      <c r="N46" s="221"/>
      <c r="O46" s="221"/>
      <c r="P46" s="221"/>
      <c r="Q46" s="221"/>
      <c r="R46" s="222"/>
      <c r="S46" s="229"/>
      <c r="T46" s="230"/>
      <c r="U46" s="231"/>
      <c r="V46" s="229">
        <v>45578</v>
      </c>
      <c r="W46" s="230"/>
      <c r="X46" s="231"/>
      <c r="Y46" s="259" t="s">
        <v>567</v>
      </c>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t="s">
        <v>300</v>
      </c>
      <c r="AZ46" s="259"/>
      <c r="BA46" s="259"/>
      <c r="BB46" s="259"/>
      <c r="BC46" s="259"/>
      <c r="BD46" s="259"/>
      <c r="BE46" s="259"/>
      <c r="BF46" s="259"/>
      <c r="BG46" s="259"/>
      <c r="BH46" s="259"/>
      <c r="BI46" s="259"/>
      <c r="BJ46" s="259"/>
      <c r="BK46" s="259"/>
      <c r="BL46" s="259"/>
      <c r="BM46" s="259"/>
      <c r="BN46" s="259"/>
      <c r="BO46" s="261" t="s">
        <v>296</v>
      </c>
      <c r="BP46" s="261"/>
      <c r="BQ46" s="261"/>
      <c r="BR46" s="261"/>
      <c r="BS46" s="261"/>
      <c r="BT46" s="261"/>
      <c r="BU46" s="261"/>
      <c r="BV46" s="261"/>
      <c r="BW46" s="261"/>
      <c r="BX46" s="252">
        <v>50600</v>
      </c>
      <c r="BY46" s="252"/>
      <c r="BZ46" s="252"/>
      <c r="CA46" s="252"/>
      <c r="CB46" s="252">
        <v>1</v>
      </c>
      <c r="CC46" s="252"/>
      <c r="CD46" s="252"/>
      <c r="CE46" s="226">
        <f t="shared" si="5"/>
        <v>50600</v>
      </c>
      <c r="CF46" s="227"/>
      <c r="CG46" s="227"/>
      <c r="CH46" s="227"/>
      <c r="CI46" s="227"/>
      <c r="CJ46" s="227"/>
      <c r="CK46" s="228"/>
      <c r="CL46" s="226">
        <f t="shared" si="6"/>
        <v>1592956.318</v>
      </c>
      <c r="CM46" s="227"/>
      <c r="CN46" s="227"/>
      <c r="CO46" s="227"/>
      <c r="CP46" s="227"/>
      <c r="CQ46" s="227"/>
      <c r="CR46" s="227"/>
      <c r="CS46" s="228"/>
      <c r="CT46" s="15"/>
      <c r="CU46" s="15"/>
      <c r="CV46" s="15"/>
      <c r="CW46" s="15"/>
      <c r="CX46" s="429">
        <f t="shared" si="4"/>
        <v>407043.68200000003</v>
      </c>
      <c r="CY46" s="429"/>
      <c r="CZ46" s="429"/>
      <c r="DA46" s="429"/>
      <c r="DB46" s="429"/>
      <c r="DC46" s="429"/>
      <c r="DD46" s="429"/>
    </row>
    <row r="47" spans="2:110" ht="30" customHeight="1" x14ac:dyDescent="0.15">
      <c r="B47" s="269">
        <v>45205</v>
      </c>
      <c r="C47" s="270"/>
      <c r="D47" s="270"/>
      <c r="E47" s="270"/>
      <c r="F47" s="271"/>
      <c r="G47" s="272" t="s">
        <v>294</v>
      </c>
      <c r="H47" s="273"/>
      <c r="I47" s="273"/>
      <c r="J47" s="273"/>
      <c r="K47" s="274"/>
      <c r="L47" s="241" t="s">
        <v>19</v>
      </c>
      <c r="M47" s="221"/>
      <c r="N47" s="221"/>
      <c r="O47" s="221"/>
      <c r="P47" s="221"/>
      <c r="Q47" s="221"/>
      <c r="R47" s="222"/>
      <c r="S47" s="229"/>
      <c r="T47" s="230"/>
      <c r="U47" s="231"/>
      <c r="V47" s="229">
        <v>45260</v>
      </c>
      <c r="W47" s="230"/>
      <c r="X47" s="231"/>
      <c r="Y47" s="232" t="s">
        <v>265</v>
      </c>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4"/>
      <c r="AY47" s="232" t="s">
        <v>267</v>
      </c>
      <c r="AZ47" s="233"/>
      <c r="BA47" s="233"/>
      <c r="BB47" s="233"/>
      <c r="BC47" s="233"/>
      <c r="BD47" s="233"/>
      <c r="BE47" s="233"/>
      <c r="BF47" s="233"/>
      <c r="BG47" s="233"/>
      <c r="BH47" s="233"/>
      <c r="BI47" s="233"/>
      <c r="BJ47" s="233"/>
      <c r="BK47" s="233"/>
      <c r="BL47" s="233"/>
      <c r="BM47" s="233"/>
      <c r="BN47" s="234"/>
      <c r="BO47" s="232"/>
      <c r="BP47" s="233"/>
      <c r="BQ47" s="233"/>
      <c r="BR47" s="233"/>
      <c r="BS47" s="233"/>
      <c r="BT47" s="233"/>
      <c r="BU47" s="233"/>
      <c r="BV47" s="233"/>
      <c r="BW47" s="234"/>
      <c r="BX47" s="238">
        <v>27420</v>
      </c>
      <c r="BY47" s="239"/>
      <c r="BZ47" s="239"/>
      <c r="CA47" s="240"/>
      <c r="CB47" s="238">
        <v>1</v>
      </c>
      <c r="CC47" s="239"/>
      <c r="CD47" s="240"/>
      <c r="CE47" s="226">
        <f t="shared" si="5"/>
        <v>27420</v>
      </c>
      <c r="CF47" s="227"/>
      <c r="CG47" s="227"/>
      <c r="CH47" s="227"/>
      <c r="CI47" s="227"/>
      <c r="CJ47" s="227"/>
      <c r="CK47" s="228"/>
      <c r="CL47" s="226">
        <f t="shared" si="6"/>
        <v>1620376.318</v>
      </c>
      <c r="CM47" s="227"/>
      <c r="CN47" s="227"/>
      <c r="CO47" s="227"/>
      <c r="CP47" s="227"/>
      <c r="CQ47" s="227"/>
      <c r="CR47" s="227"/>
      <c r="CS47" s="228"/>
      <c r="CT47" s="15"/>
      <c r="CU47" s="15"/>
      <c r="CV47" s="15"/>
      <c r="CW47" s="15"/>
      <c r="CX47" s="429">
        <f t="shared" si="4"/>
        <v>379623.68200000003</v>
      </c>
      <c r="CY47" s="429"/>
      <c r="CZ47" s="429"/>
      <c r="DA47" s="429"/>
      <c r="DB47" s="429"/>
      <c r="DC47" s="429"/>
      <c r="DD47" s="429"/>
    </row>
    <row r="48" spans="2:110" ht="30" customHeight="1" x14ac:dyDescent="0.15">
      <c r="B48" s="269">
        <v>45209</v>
      </c>
      <c r="C48" s="270"/>
      <c r="D48" s="270"/>
      <c r="E48" s="270"/>
      <c r="F48" s="271"/>
      <c r="G48" s="272" t="s">
        <v>572</v>
      </c>
      <c r="H48" s="273"/>
      <c r="I48" s="273"/>
      <c r="J48" s="273"/>
      <c r="K48" s="274"/>
      <c r="L48" s="241" t="s">
        <v>19</v>
      </c>
      <c r="M48" s="221"/>
      <c r="N48" s="221"/>
      <c r="O48" s="221"/>
      <c r="P48" s="221"/>
      <c r="Q48" s="221"/>
      <c r="R48" s="222"/>
      <c r="S48" s="229"/>
      <c r="T48" s="230"/>
      <c r="U48" s="231"/>
      <c r="V48" s="229">
        <v>45260</v>
      </c>
      <c r="W48" s="230"/>
      <c r="X48" s="231"/>
      <c r="Y48" s="232" t="s">
        <v>264</v>
      </c>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4"/>
      <c r="AY48" s="232" t="s">
        <v>295</v>
      </c>
      <c r="AZ48" s="233"/>
      <c r="BA48" s="233"/>
      <c r="BB48" s="233"/>
      <c r="BC48" s="233"/>
      <c r="BD48" s="233"/>
      <c r="BE48" s="233"/>
      <c r="BF48" s="233"/>
      <c r="BG48" s="233"/>
      <c r="BH48" s="233"/>
      <c r="BI48" s="233"/>
      <c r="BJ48" s="233"/>
      <c r="BK48" s="233"/>
      <c r="BL48" s="233"/>
      <c r="BM48" s="233"/>
      <c r="BN48" s="234"/>
      <c r="BO48" s="232"/>
      <c r="BP48" s="233"/>
      <c r="BQ48" s="233"/>
      <c r="BR48" s="233"/>
      <c r="BS48" s="233"/>
      <c r="BT48" s="233"/>
      <c r="BU48" s="233"/>
      <c r="BV48" s="233"/>
      <c r="BW48" s="234"/>
      <c r="BX48" s="238">
        <v>62420</v>
      </c>
      <c r="BY48" s="239"/>
      <c r="BZ48" s="239"/>
      <c r="CA48" s="240"/>
      <c r="CB48" s="238">
        <v>1</v>
      </c>
      <c r="CC48" s="239"/>
      <c r="CD48" s="240"/>
      <c r="CE48" s="226">
        <f t="shared" si="5"/>
        <v>62420</v>
      </c>
      <c r="CF48" s="227"/>
      <c r="CG48" s="227"/>
      <c r="CH48" s="227"/>
      <c r="CI48" s="227"/>
      <c r="CJ48" s="227"/>
      <c r="CK48" s="228"/>
      <c r="CL48" s="226">
        <f t="shared" si="6"/>
        <v>1682796.318</v>
      </c>
      <c r="CM48" s="227"/>
      <c r="CN48" s="227"/>
      <c r="CO48" s="227"/>
      <c r="CP48" s="227"/>
      <c r="CQ48" s="227"/>
      <c r="CR48" s="227"/>
      <c r="CS48" s="228"/>
      <c r="CT48" s="15"/>
      <c r="CU48" s="15"/>
      <c r="CV48" s="15"/>
      <c r="CW48" s="15"/>
      <c r="CX48" s="429">
        <f t="shared" si="4"/>
        <v>317203.68200000003</v>
      </c>
      <c r="CY48" s="429"/>
      <c r="CZ48" s="429"/>
      <c r="DA48" s="429"/>
      <c r="DB48" s="429"/>
      <c r="DC48" s="429"/>
      <c r="DD48" s="429"/>
    </row>
    <row r="49" spans="2:110" ht="30" customHeight="1" x14ac:dyDescent="0.15">
      <c r="B49" s="269">
        <v>45209</v>
      </c>
      <c r="C49" s="270"/>
      <c r="D49" s="270"/>
      <c r="E49" s="270"/>
      <c r="F49" s="271"/>
      <c r="G49" s="272" t="s">
        <v>294</v>
      </c>
      <c r="H49" s="273"/>
      <c r="I49" s="273"/>
      <c r="J49" s="273"/>
      <c r="K49" s="274"/>
      <c r="L49" s="241" t="s">
        <v>19</v>
      </c>
      <c r="M49" s="221"/>
      <c r="N49" s="221"/>
      <c r="O49" s="221"/>
      <c r="P49" s="221"/>
      <c r="Q49" s="221"/>
      <c r="R49" s="222"/>
      <c r="S49" s="229"/>
      <c r="T49" s="230"/>
      <c r="U49" s="231"/>
      <c r="V49" s="229">
        <v>45260</v>
      </c>
      <c r="W49" s="230"/>
      <c r="X49" s="231"/>
      <c r="Y49" s="232" t="s">
        <v>266</v>
      </c>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232" t="s">
        <v>267</v>
      </c>
      <c r="AZ49" s="233"/>
      <c r="BA49" s="233"/>
      <c r="BB49" s="233"/>
      <c r="BC49" s="233"/>
      <c r="BD49" s="233"/>
      <c r="BE49" s="233"/>
      <c r="BF49" s="233"/>
      <c r="BG49" s="233"/>
      <c r="BH49" s="233"/>
      <c r="BI49" s="233"/>
      <c r="BJ49" s="233"/>
      <c r="BK49" s="233"/>
      <c r="BL49" s="233"/>
      <c r="BM49" s="233"/>
      <c r="BN49" s="234"/>
      <c r="BO49" s="232"/>
      <c r="BP49" s="233"/>
      <c r="BQ49" s="233"/>
      <c r="BR49" s="233"/>
      <c r="BS49" s="233"/>
      <c r="BT49" s="233"/>
      <c r="BU49" s="233"/>
      <c r="BV49" s="233"/>
      <c r="BW49" s="234"/>
      <c r="BX49" s="238">
        <v>11990</v>
      </c>
      <c r="BY49" s="239"/>
      <c r="BZ49" s="239"/>
      <c r="CA49" s="240"/>
      <c r="CB49" s="238">
        <v>1</v>
      </c>
      <c r="CC49" s="239"/>
      <c r="CD49" s="240"/>
      <c r="CE49" s="226">
        <f t="shared" si="5"/>
        <v>11990</v>
      </c>
      <c r="CF49" s="227"/>
      <c r="CG49" s="227"/>
      <c r="CH49" s="227"/>
      <c r="CI49" s="227"/>
      <c r="CJ49" s="227"/>
      <c r="CK49" s="228"/>
      <c r="CL49" s="226">
        <f t="shared" si="6"/>
        <v>1694786.318</v>
      </c>
      <c r="CM49" s="227"/>
      <c r="CN49" s="227"/>
      <c r="CO49" s="227"/>
      <c r="CP49" s="227"/>
      <c r="CQ49" s="227"/>
      <c r="CR49" s="227"/>
      <c r="CS49" s="228"/>
      <c r="CT49" s="15"/>
      <c r="CU49" s="15"/>
      <c r="CV49" s="15"/>
      <c r="CW49" s="15"/>
      <c r="CX49" s="429">
        <f t="shared" si="4"/>
        <v>305213.68200000003</v>
      </c>
      <c r="CY49" s="429"/>
      <c r="CZ49" s="429"/>
      <c r="DA49" s="429"/>
      <c r="DB49" s="429"/>
      <c r="DC49" s="429"/>
      <c r="DD49" s="429"/>
    </row>
    <row r="50" spans="2:110" ht="30" customHeight="1" x14ac:dyDescent="0.15">
      <c r="B50" s="269">
        <v>45209</v>
      </c>
      <c r="C50" s="270"/>
      <c r="D50" s="270"/>
      <c r="E50" s="270"/>
      <c r="F50" s="271"/>
      <c r="G50" s="272" t="s">
        <v>294</v>
      </c>
      <c r="H50" s="273"/>
      <c r="I50" s="273"/>
      <c r="J50" s="273"/>
      <c r="K50" s="274"/>
      <c r="L50" s="241" t="s">
        <v>19</v>
      </c>
      <c r="M50" s="221"/>
      <c r="N50" s="221"/>
      <c r="O50" s="221"/>
      <c r="P50" s="221"/>
      <c r="Q50" s="221"/>
      <c r="R50" s="222"/>
      <c r="S50" s="229"/>
      <c r="T50" s="230"/>
      <c r="U50" s="231"/>
      <c r="V50" s="229">
        <v>45260</v>
      </c>
      <c r="W50" s="230"/>
      <c r="X50" s="231"/>
      <c r="Y50" s="232" t="s">
        <v>583</v>
      </c>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c r="AY50" s="259" t="s">
        <v>300</v>
      </c>
      <c r="AZ50" s="259"/>
      <c r="BA50" s="259"/>
      <c r="BB50" s="259"/>
      <c r="BC50" s="259"/>
      <c r="BD50" s="259"/>
      <c r="BE50" s="259"/>
      <c r="BF50" s="259"/>
      <c r="BG50" s="259"/>
      <c r="BH50" s="259"/>
      <c r="BI50" s="259"/>
      <c r="BJ50" s="259"/>
      <c r="BK50" s="259"/>
      <c r="BL50" s="259"/>
      <c r="BM50" s="259"/>
      <c r="BN50" s="259"/>
      <c r="BO50" s="319"/>
      <c r="BP50" s="320"/>
      <c r="BQ50" s="320"/>
      <c r="BR50" s="320"/>
      <c r="BS50" s="320"/>
      <c r="BT50" s="320"/>
      <c r="BU50" s="320"/>
      <c r="BV50" s="320"/>
      <c r="BW50" s="321"/>
      <c r="BX50" s="238">
        <v>9900</v>
      </c>
      <c r="BY50" s="239"/>
      <c r="BZ50" s="239"/>
      <c r="CA50" s="240"/>
      <c r="CB50" s="238">
        <v>1</v>
      </c>
      <c r="CC50" s="239"/>
      <c r="CD50" s="240"/>
      <c r="CE50" s="226">
        <f t="shared" si="5"/>
        <v>9900</v>
      </c>
      <c r="CF50" s="227"/>
      <c r="CG50" s="227"/>
      <c r="CH50" s="227"/>
      <c r="CI50" s="227"/>
      <c r="CJ50" s="227"/>
      <c r="CK50" s="228"/>
      <c r="CL50" s="226">
        <f t="shared" si="6"/>
        <v>1704686.318</v>
      </c>
      <c r="CM50" s="227"/>
      <c r="CN50" s="227"/>
      <c r="CO50" s="227"/>
      <c r="CP50" s="227"/>
      <c r="CQ50" s="227"/>
      <c r="CR50" s="227"/>
      <c r="CS50" s="228"/>
      <c r="CT50" s="15"/>
      <c r="CU50" s="15"/>
      <c r="CV50" s="15"/>
      <c r="CW50" s="15"/>
      <c r="CX50" s="429">
        <f t="shared" si="4"/>
        <v>295313.68200000003</v>
      </c>
      <c r="CY50" s="429"/>
      <c r="CZ50" s="429"/>
      <c r="DA50" s="429"/>
      <c r="DB50" s="429"/>
      <c r="DC50" s="429"/>
      <c r="DD50" s="429"/>
    </row>
    <row r="51" spans="2:110" ht="30" customHeight="1" x14ac:dyDescent="0.15">
      <c r="B51" s="338">
        <v>45209</v>
      </c>
      <c r="C51" s="339"/>
      <c r="D51" s="339"/>
      <c r="E51" s="339"/>
      <c r="F51" s="340"/>
      <c r="G51" s="272" t="s">
        <v>291</v>
      </c>
      <c r="H51" s="273"/>
      <c r="I51" s="273"/>
      <c r="J51" s="273"/>
      <c r="K51" s="274"/>
      <c r="L51" s="241" t="s">
        <v>19</v>
      </c>
      <c r="M51" s="221"/>
      <c r="N51" s="221"/>
      <c r="O51" s="221"/>
      <c r="P51" s="221"/>
      <c r="Q51" s="221"/>
      <c r="R51" s="222"/>
      <c r="S51" s="229"/>
      <c r="T51" s="230"/>
      <c r="U51" s="231"/>
      <c r="V51" s="229">
        <v>45596</v>
      </c>
      <c r="W51" s="230"/>
      <c r="X51" s="231"/>
      <c r="Y51" s="275" t="s">
        <v>680</v>
      </c>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2"/>
      <c r="AY51" s="259" t="s">
        <v>290</v>
      </c>
      <c r="AZ51" s="259"/>
      <c r="BA51" s="259"/>
      <c r="BB51" s="259"/>
      <c r="BC51" s="259"/>
      <c r="BD51" s="259"/>
      <c r="BE51" s="259"/>
      <c r="BF51" s="259"/>
      <c r="BG51" s="259"/>
      <c r="BH51" s="259"/>
      <c r="BI51" s="259"/>
      <c r="BJ51" s="259"/>
      <c r="BK51" s="259"/>
      <c r="BL51" s="259"/>
      <c r="BM51" s="259"/>
      <c r="BN51" s="259"/>
      <c r="BO51" s="261"/>
      <c r="BP51" s="261"/>
      <c r="BQ51" s="261"/>
      <c r="BR51" s="261"/>
      <c r="BS51" s="261"/>
      <c r="BT51" s="261"/>
      <c r="BU51" s="261"/>
      <c r="BV51" s="261"/>
      <c r="BW51" s="261"/>
      <c r="BX51" s="252">
        <v>27680</v>
      </c>
      <c r="BY51" s="252"/>
      <c r="BZ51" s="252"/>
      <c r="CA51" s="252"/>
      <c r="CB51" s="252">
        <v>1</v>
      </c>
      <c r="CC51" s="252"/>
      <c r="CD51" s="252"/>
      <c r="CE51" s="226">
        <f t="shared" si="5"/>
        <v>27680</v>
      </c>
      <c r="CF51" s="227"/>
      <c r="CG51" s="227"/>
      <c r="CH51" s="227"/>
      <c r="CI51" s="227"/>
      <c r="CJ51" s="227"/>
      <c r="CK51" s="228"/>
      <c r="CL51" s="226">
        <f t="shared" si="6"/>
        <v>1732366.318</v>
      </c>
      <c r="CM51" s="227"/>
      <c r="CN51" s="227"/>
      <c r="CO51" s="227"/>
      <c r="CP51" s="227"/>
      <c r="CQ51" s="227"/>
      <c r="CR51" s="227"/>
      <c r="CS51" s="228"/>
      <c r="CT51" s="15"/>
      <c r="CU51" s="15"/>
      <c r="CV51" s="15"/>
      <c r="CW51" s="15"/>
      <c r="CX51" s="429">
        <f t="shared" si="4"/>
        <v>267633.68200000003</v>
      </c>
      <c r="CY51" s="429"/>
      <c r="CZ51" s="429"/>
      <c r="DA51" s="429"/>
      <c r="DB51" s="429"/>
      <c r="DC51" s="429"/>
      <c r="DD51" s="429"/>
    </row>
    <row r="52" spans="2:110" ht="30" customHeight="1" x14ac:dyDescent="0.15">
      <c r="B52" s="338">
        <v>45209</v>
      </c>
      <c r="C52" s="339"/>
      <c r="D52" s="339"/>
      <c r="E52" s="339"/>
      <c r="F52" s="340"/>
      <c r="G52" s="272" t="s">
        <v>291</v>
      </c>
      <c r="H52" s="273"/>
      <c r="I52" s="273"/>
      <c r="J52" s="273"/>
      <c r="K52" s="274"/>
      <c r="L52" s="241" t="s">
        <v>19</v>
      </c>
      <c r="M52" s="221"/>
      <c r="N52" s="221"/>
      <c r="O52" s="221"/>
      <c r="P52" s="221"/>
      <c r="Q52" s="221"/>
      <c r="R52" s="222"/>
      <c r="S52" s="123"/>
      <c r="T52" s="123"/>
      <c r="U52" s="123"/>
      <c r="V52" s="229">
        <v>45596</v>
      </c>
      <c r="W52" s="230"/>
      <c r="X52" s="231"/>
      <c r="Y52" s="275" t="s">
        <v>679</v>
      </c>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2"/>
      <c r="AY52" s="241" t="s">
        <v>289</v>
      </c>
      <c r="AZ52" s="221"/>
      <c r="BA52" s="221"/>
      <c r="BB52" s="221"/>
      <c r="BC52" s="221"/>
      <c r="BD52" s="221"/>
      <c r="BE52" s="221"/>
      <c r="BF52" s="221"/>
      <c r="BG52" s="221"/>
      <c r="BH52" s="221"/>
      <c r="BI52" s="221"/>
      <c r="BJ52" s="221"/>
      <c r="BK52" s="221"/>
      <c r="BL52" s="221"/>
      <c r="BM52" s="221"/>
      <c r="BN52" s="222"/>
      <c r="BO52" s="275"/>
      <c r="BP52" s="276"/>
      <c r="BQ52" s="276"/>
      <c r="BR52" s="276"/>
      <c r="BS52" s="276"/>
      <c r="BT52" s="276"/>
      <c r="BU52" s="276"/>
      <c r="BV52" s="276"/>
      <c r="BW52" s="277"/>
      <c r="BX52" s="238">
        <v>2960</v>
      </c>
      <c r="BY52" s="239"/>
      <c r="BZ52" s="239"/>
      <c r="CA52" s="240"/>
      <c r="CB52" s="226">
        <v>1</v>
      </c>
      <c r="CC52" s="227"/>
      <c r="CD52" s="228"/>
      <c r="CE52" s="226">
        <f t="shared" si="5"/>
        <v>2960</v>
      </c>
      <c r="CF52" s="227"/>
      <c r="CG52" s="227"/>
      <c r="CH52" s="227"/>
      <c r="CI52" s="227"/>
      <c r="CJ52" s="227"/>
      <c r="CK52" s="228"/>
      <c r="CL52" s="226">
        <f t="shared" si="6"/>
        <v>1735326.318</v>
      </c>
      <c r="CM52" s="227"/>
      <c r="CN52" s="227"/>
      <c r="CO52" s="227"/>
      <c r="CP52" s="227"/>
      <c r="CQ52" s="227"/>
      <c r="CR52" s="227"/>
      <c r="CS52" s="228"/>
      <c r="CT52" s="31" t="s">
        <v>11</v>
      </c>
      <c r="CU52" s="32" t="s">
        <v>12</v>
      </c>
      <c r="CV52" s="32" t="s">
        <v>13</v>
      </c>
      <c r="CW52" s="32" t="s">
        <v>14</v>
      </c>
      <c r="CX52" s="429">
        <f t="shared" si="4"/>
        <v>264673.68200000003</v>
      </c>
      <c r="CY52" s="429"/>
      <c r="CZ52" s="429"/>
      <c r="DA52" s="429"/>
      <c r="DB52" s="429"/>
      <c r="DC52" s="429"/>
      <c r="DD52" s="429"/>
    </row>
    <row r="53" spans="2:110" s="12" customFormat="1" ht="30" customHeight="1" x14ac:dyDescent="0.15">
      <c r="B53" s="372">
        <v>45215</v>
      </c>
      <c r="C53" s="373"/>
      <c r="D53" s="373"/>
      <c r="E53" s="373"/>
      <c r="F53" s="374"/>
      <c r="G53" s="272">
        <v>74</v>
      </c>
      <c r="H53" s="273"/>
      <c r="I53" s="273"/>
      <c r="J53" s="273"/>
      <c r="K53" s="274"/>
      <c r="L53" s="241" t="s">
        <v>258</v>
      </c>
      <c r="M53" s="221"/>
      <c r="N53" s="221"/>
      <c r="O53" s="221"/>
      <c r="P53" s="221"/>
      <c r="Q53" s="221"/>
      <c r="R53" s="222"/>
      <c r="S53" s="229"/>
      <c r="T53" s="230"/>
      <c r="U53" s="231"/>
      <c r="V53" s="229">
        <v>45596</v>
      </c>
      <c r="W53" s="230"/>
      <c r="X53" s="231"/>
      <c r="Y53" s="241" t="s">
        <v>320</v>
      </c>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2"/>
      <c r="AY53" s="275"/>
      <c r="AZ53" s="276"/>
      <c r="BA53" s="276"/>
      <c r="BB53" s="276"/>
      <c r="BC53" s="276"/>
      <c r="BD53" s="276"/>
      <c r="BE53" s="276"/>
      <c r="BF53" s="276"/>
      <c r="BG53" s="276"/>
      <c r="BH53" s="276"/>
      <c r="BI53" s="276"/>
      <c r="BJ53" s="276"/>
      <c r="BK53" s="276"/>
      <c r="BL53" s="276"/>
      <c r="BM53" s="276"/>
      <c r="BN53" s="277"/>
      <c r="BO53" s="341" t="s">
        <v>44</v>
      </c>
      <c r="BP53" s="342"/>
      <c r="BQ53" s="342"/>
      <c r="BR53" s="342"/>
      <c r="BS53" s="342"/>
      <c r="BT53" s="342"/>
      <c r="BU53" s="342"/>
      <c r="BV53" s="342"/>
      <c r="BW53" s="343"/>
      <c r="BX53" s="226">
        <v>167</v>
      </c>
      <c r="BY53" s="227"/>
      <c r="BZ53" s="227"/>
      <c r="CA53" s="228"/>
      <c r="CB53" s="238">
        <v>182</v>
      </c>
      <c r="CC53" s="239"/>
      <c r="CD53" s="240"/>
      <c r="CE53" s="226">
        <f t="shared" si="5"/>
        <v>30394</v>
      </c>
      <c r="CF53" s="227"/>
      <c r="CG53" s="227"/>
      <c r="CH53" s="227"/>
      <c r="CI53" s="227"/>
      <c r="CJ53" s="227"/>
      <c r="CK53" s="228"/>
      <c r="CL53" s="226">
        <f t="shared" si="6"/>
        <v>1765720.318</v>
      </c>
      <c r="CM53" s="227"/>
      <c r="CN53" s="227"/>
      <c r="CO53" s="227"/>
      <c r="CP53" s="227"/>
      <c r="CQ53" s="227"/>
      <c r="CR53" s="227"/>
      <c r="CS53" s="228"/>
      <c r="CT53" s="13" t="s">
        <v>11</v>
      </c>
      <c r="CU53" s="14" t="s">
        <v>12</v>
      </c>
      <c r="CV53" s="14" t="s">
        <v>13</v>
      </c>
      <c r="CW53" s="14" t="s">
        <v>14</v>
      </c>
      <c r="CX53" s="429">
        <f t="shared" si="4"/>
        <v>234279.68200000003</v>
      </c>
      <c r="CY53" s="429"/>
      <c r="CZ53" s="429"/>
      <c r="DA53" s="429"/>
      <c r="DB53" s="429"/>
      <c r="DC53" s="429"/>
      <c r="DD53" s="429"/>
      <c r="DF53" s="12">
        <v>110</v>
      </c>
    </row>
    <row r="54" spans="2:110" s="12" customFormat="1" ht="30" customHeight="1" x14ac:dyDescent="0.15">
      <c r="B54" s="372">
        <v>45215</v>
      </c>
      <c r="C54" s="373"/>
      <c r="D54" s="373"/>
      <c r="E54" s="373"/>
      <c r="F54" s="374"/>
      <c r="G54" s="272">
        <v>75</v>
      </c>
      <c r="H54" s="273"/>
      <c r="I54" s="273"/>
      <c r="J54" s="273"/>
      <c r="K54" s="274"/>
      <c r="L54" s="241" t="s">
        <v>258</v>
      </c>
      <c r="M54" s="221"/>
      <c r="N54" s="221"/>
      <c r="O54" s="221"/>
      <c r="P54" s="221"/>
      <c r="Q54" s="221"/>
      <c r="R54" s="222"/>
      <c r="S54" s="229"/>
      <c r="T54" s="230"/>
      <c r="U54" s="231"/>
      <c r="V54" s="229">
        <v>45596</v>
      </c>
      <c r="W54" s="230"/>
      <c r="X54" s="231"/>
      <c r="Y54" s="241" t="s">
        <v>319</v>
      </c>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2"/>
      <c r="AY54" s="241"/>
      <c r="AZ54" s="221"/>
      <c r="BA54" s="221"/>
      <c r="BB54" s="221"/>
      <c r="BC54" s="221"/>
      <c r="BD54" s="221"/>
      <c r="BE54" s="221"/>
      <c r="BF54" s="221"/>
      <c r="BG54" s="221"/>
      <c r="BH54" s="221"/>
      <c r="BI54" s="221"/>
      <c r="BJ54" s="221"/>
      <c r="BK54" s="221"/>
      <c r="BL54" s="221"/>
      <c r="BM54" s="221"/>
      <c r="BN54" s="222"/>
      <c r="BO54" s="341" t="s">
        <v>44</v>
      </c>
      <c r="BP54" s="342"/>
      <c r="BQ54" s="342"/>
      <c r="BR54" s="342"/>
      <c r="BS54" s="342"/>
      <c r="BT54" s="342"/>
      <c r="BU54" s="342"/>
      <c r="BV54" s="342"/>
      <c r="BW54" s="343"/>
      <c r="BX54" s="226">
        <v>167</v>
      </c>
      <c r="BY54" s="227"/>
      <c r="BZ54" s="227"/>
      <c r="CA54" s="228"/>
      <c r="CB54" s="238">
        <v>47</v>
      </c>
      <c r="CC54" s="239"/>
      <c r="CD54" s="240"/>
      <c r="CE54" s="226">
        <f t="shared" si="5"/>
        <v>7849</v>
      </c>
      <c r="CF54" s="227"/>
      <c r="CG54" s="227"/>
      <c r="CH54" s="227"/>
      <c r="CI54" s="227"/>
      <c r="CJ54" s="227"/>
      <c r="CK54" s="228"/>
      <c r="CL54" s="226">
        <f t="shared" si="6"/>
        <v>1773569.318</v>
      </c>
      <c r="CM54" s="227"/>
      <c r="CN54" s="227"/>
      <c r="CO54" s="227"/>
      <c r="CP54" s="227"/>
      <c r="CQ54" s="227"/>
      <c r="CR54" s="227"/>
      <c r="CS54" s="228"/>
      <c r="CT54" s="13" t="s">
        <v>11</v>
      </c>
      <c r="CU54" s="14" t="s">
        <v>12</v>
      </c>
      <c r="CV54" s="14" t="s">
        <v>13</v>
      </c>
      <c r="CW54" s="14" t="s">
        <v>14</v>
      </c>
      <c r="CX54" s="429">
        <f t="shared" si="4"/>
        <v>226430.68200000003</v>
      </c>
      <c r="CY54" s="429"/>
      <c r="CZ54" s="429"/>
      <c r="DA54" s="429"/>
      <c r="DB54" s="429"/>
      <c r="DC54" s="429"/>
      <c r="DD54" s="429"/>
      <c r="DF54" s="12">
        <v>109</v>
      </c>
    </row>
    <row r="55" spans="2:110" ht="30" customHeight="1" x14ac:dyDescent="0.15">
      <c r="B55" s="217">
        <v>45218</v>
      </c>
      <c r="C55" s="218"/>
      <c r="D55" s="218"/>
      <c r="E55" s="218"/>
      <c r="F55" s="219"/>
      <c r="G55" s="283">
        <v>78</v>
      </c>
      <c r="H55" s="284"/>
      <c r="I55" s="284"/>
      <c r="J55" s="284"/>
      <c r="K55" s="285"/>
      <c r="L55" s="241" t="s">
        <v>258</v>
      </c>
      <c r="M55" s="221"/>
      <c r="N55" s="221"/>
      <c r="O55" s="221"/>
      <c r="P55" s="221"/>
      <c r="Q55" s="221"/>
      <c r="R55" s="222"/>
      <c r="S55" s="229"/>
      <c r="T55" s="230"/>
      <c r="U55" s="231"/>
      <c r="V55" s="229">
        <v>45626</v>
      </c>
      <c r="W55" s="230"/>
      <c r="X55" s="231"/>
      <c r="Y55" s="241" t="s">
        <v>317</v>
      </c>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2"/>
      <c r="AY55" s="241"/>
      <c r="AZ55" s="221"/>
      <c r="BA55" s="221"/>
      <c r="BB55" s="221"/>
      <c r="BC55" s="221"/>
      <c r="BD55" s="221"/>
      <c r="BE55" s="221"/>
      <c r="BF55" s="221"/>
      <c r="BG55" s="221"/>
      <c r="BH55" s="221"/>
      <c r="BI55" s="221"/>
      <c r="BJ55" s="221"/>
      <c r="BK55" s="221"/>
      <c r="BL55" s="221"/>
      <c r="BM55" s="221"/>
      <c r="BN55" s="222"/>
      <c r="BO55" s="241"/>
      <c r="BP55" s="221"/>
      <c r="BQ55" s="221"/>
      <c r="BR55" s="221"/>
      <c r="BS55" s="221"/>
      <c r="BT55" s="221"/>
      <c r="BU55" s="221"/>
      <c r="BV55" s="221"/>
      <c r="BW55" s="222"/>
      <c r="BX55" s="226">
        <v>167</v>
      </c>
      <c r="BY55" s="227"/>
      <c r="BZ55" s="227"/>
      <c r="CA55" s="228"/>
      <c r="CB55" s="226">
        <v>1</v>
      </c>
      <c r="CC55" s="227"/>
      <c r="CD55" s="228"/>
      <c r="CE55" s="226">
        <f t="shared" si="5"/>
        <v>167</v>
      </c>
      <c r="CF55" s="227"/>
      <c r="CG55" s="227"/>
      <c r="CH55" s="227"/>
      <c r="CI55" s="227"/>
      <c r="CJ55" s="227"/>
      <c r="CK55" s="228"/>
      <c r="CL55" s="226">
        <f t="shared" si="6"/>
        <v>1773736.318</v>
      </c>
      <c r="CM55" s="227"/>
      <c r="CN55" s="227"/>
      <c r="CO55" s="227"/>
      <c r="CP55" s="227"/>
      <c r="CQ55" s="227"/>
      <c r="CR55" s="227"/>
      <c r="CS55" s="228"/>
      <c r="CT55" s="13" t="s">
        <v>11</v>
      </c>
      <c r="CU55" s="14" t="s">
        <v>12</v>
      </c>
      <c r="CV55" s="14" t="s">
        <v>13</v>
      </c>
      <c r="CW55" s="14" t="s">
        <v>14</v>
      </c>
      <c r="CX55" s="429">
        <f t="shared" si="4"/>
        <v>226263.68200000003</v>
      </c>
      <c r="CY55" s="429"/>
      <c r="CZ55" s="429"/>
      <c r="DA55" s="429"/>
      <c r="DB55" s="429"/>
      <c r="DC55" s="429"/>
      <c r="DD55" s="429"/>
    </row>
    <row r="56" spans="2:110" ht="30" customHeight="1" x14ac:dyDescent="0.15">
      <c r="B56" s="217">
        <v>45218</v>
      </c>
      <c r="C56" s="218"/>
      <c r="D56" s="218"/>
      <c r="E56" s="218"/>
      <c r="F56" s="219"/>
      <c r="G56" s="283">
        <v>80</v>
      </c>
      <c r="H56" s="284"/>
      <c r="I56" s="284"/>
      <c r="J56" s="284"/>
      <c r="K56" s="285"/>
      <c r="L56" s="241" t="s">
        <v>258</v>
      </c>
      <c r="M56" s="221"/>
      <c r="N56" s="221"/>
      <c r="O56" s="221"/>
      <c r="P56" s="221"/>
      <c r="Q56" s="221"/>
      <c r="R56" s="222"/>
      <c r="S56" s="229"/>
      <c r="T56" s="230"/>
      <c r="U56" s="231"/>
      <c r="V56" s="229">
        <v>45606</v>
      </c>
      <c r="W56" s="230"/>
      <c r="X56" s="231"/>
      <c r="Y56" s="241" t="s">
        <v>315</v>
      </c>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s="241"/>
      <c r="AZ56" s="221"/>
      <c r="BA56" s="221"/>
      <c r="BB56" s="221"/>
      <c r="BC56" s="221"/>
      <c r="BD56" s="221"/>
      <c r="BE56" s="221"/>
      <c r="BF56" s="221"/>
      <c r="BG56" s="221"/>
      <c r="BH56" s="221"/>
      <c r="BI56" s="221"/>
      <c r="BJ56" s="221"/>
      <c r="BK56" s="221"/>
      <c r="BL56" s="221"/>
      <c r="BM56" s="221"/>
      <c r="BN56" s="222"/>
      <c r="BO56" s="241"/>
      <c r="BP56" s="221"/>
      <c r="BQ56" s="221"/>
      <c r="BR56" s="221"/>
      <c r="BS56" s="221"/>
      <c r="BT56" s="221"/>
      <c r="BU56" s="221"/>
      <c r="BV56" s="221"/>
      <c r="BW56" s="222"/>
      <c r="BX56" s="226">
        <v>84</v>
      </c>
      <c r="BY56" s="227"/>
      <c r="BZ56" s="227"/>
      <c r="CA56" s="228"/>
      <c r="CB56" s="226">
        <v>2</v>
      </c>
      <c r="CC56" s="227"/>
      <c r="CD56" s="228"/>
      <c r="CE56" s="226">
        <f t="shared" si="5"/>
        <v>168</v>
      </c>
      <c r="CF56" s="227"/>
      <c r="CG56" s="227"/>
      <c r="CH56" s="227"/>
      <c r="CI56" s="227"/>
      <c r="CJ56" s="227"/>
      <c r="CK56" s="228"/>
      <c r="CL56" s="226">
        <f t="shared" si="6"/>
        <v>1773904.318</v>
      </c>
      <c r="CM56" s="227"/>
      <c r="CN56" s="227"/>
      <c r="CO56" s="227"/>
      <c r="CP56" s="227"/>
      <c r="CQ56" s="227"/>
      <c r="CR56" s="227"/>
      <c r="CS56" s="228"/>
      <c r="CT56" s="13" t="s">
        <v>11</v>
      </c>
      <c r="CU56" s="14" t="s">
        <v>12</v>
      </c>
      <c r="CV56" s="14" t="s">
        <v>13</v>
      </c>
      <c r="CW56" s="14" t="s">
        <v>14</v>
      </c>
      <c r="CX56" s="429">
        <f t="shared" si="4"/>
        <v>226095.68200000003</v>
      </c>
      <c r="CY56" s="429"/>
      <c r="CZ56" s="429"/>
      <c r="DA56" s="429"/>
      <c r="DB56" s="429"/>
      <c r="DC56" s="429"/>
      <c r="DD56" s="429"/>
    </row>
    <row r="57" spans="2:110" ht="30" customHeight="1" x14ac:dyDescent="0.15">
      <c r="B57" s="217">
        <v>45218</v>
      </c>
      <c r="C57" s="218"/>
      <c r="D57" s="218"/>
      <c r="E57" s="218"/>
      <c r="F57" s="219"/>
      <c r="G57" s="283">
        <v>81</v>
      </c>
      <c r="H57" s="284"/>
      <c r="I57" s="284"/>
      <c r="J57" s="284"/>
      <c r="K57" s="285"/>
      <c r="L57" s="241" t="s">
        <v>258</v>
      </c>
      <c r="M57" s="221"/>
      <c r="N57" s="221"/>
      <c r="O57" s="221"/>
      <c r="P57" s="221"/>
      <c r="Q57" s="221"/>
      <c r="R57" s="222"/>
      <c r="S57" s="229"/>
      <c r="T57" s="230"/>
      <c r="U57" s="231"/>
      <c r="V57" s="229">
        <v>45646</v>
      </c>
      <c r="W57" s="230"/>
      <c r="X57" s="231"/>
      <c r="Y57" s="241" t="s">
        <v>807</v>
      </c>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c r="AY57" s="241"/>
      <c r="AZ57" s="221"/>
      <c r="BA57" s="221"/>
      <c r="BB57" s="221"/>
      <c r="BC57" s="221"/>
      <c r="BD57" s="221"/>
      <c r="BE57" s="221"/>
      <c r="BF57" s="221"/>
      <c r="BG57" s="221"/>
      <c r="BH57" s="221"/>
      <c r="BI57" s="221"/>
      <c r="BJ57" s="221"/>
      <c r="BK57" s="221"/>
      <c r="BL57" s="221"/>
      <c r="BM57" s="221"/>
      <c r="BN57" s="222"/>
      <c r="BO57" s="241"/>
      <c r="BP57" s="221"/>
      <c r="BQ57" s="221"/>
      <c r="BR57" s="221"/>
      <c r="BS57" s="221"/>
      <c r="BT57" s="221"/>
      <c r="BU57" s="221"/>
      <c r="BV57" s="221"/>
      <c r="BW57" s="222"/>
      <c r="BX57" s="235">
        <v>84</v>
      </c>
      <c r="BY57" s="236"/>
      <c r="BZ57" s="236"/>
      <c r="CA57" s="237"/>
      <c r="CB57" s="226">
        <v>1</v>
      </c>
      <c r="CC57" s="227"/>
      <c r="CD57" s="228"/>
      <c r="CE57" s="226">
        <f t="shared" si="5"/>
        <v>84</v>
      </c>
      <c r="CF57" s="227"/>
      <c r="CG57" s="227"/>
      <c r="CH57" s="227"/>
      <c r="CI57" s="227"/>
      <c r="CJ57" s="227"/>
      <c r="CK57" s="228"/>
      <c r="CL57" s="226">
        <f t="shared" si="6"/>
        <v>1773988.318</v>
      </c>
      <c r="CM57" s="227"/>
      <c r="CN57" s="227"/>
      <c r="CO57" s="227"/>
      <c r="CP57" s="227"/>
      <c r="CQ57" s="227"/>
      <c r="CR57" s="227"/>
      <c r="CS57" s="228"/>
      <c r="CT57" s="13" t="s">
        <v>11</v>
      </c>
      <c r="CU57" s="14" t="s">
        <v>12</v>
      </c>
      <c r="CV57" s="14" t="s">
        <v>13</v>
      </c>
      <c r="CW57" s="14" t="s">
        <v>14</v>
      </c>
      <c r="CX57" s="429">
        <f t="shared" si="4"/>
        <v>226011.68200000003</v>
      </c>
      <c r="CY57" s="429"/>
      <c r="CZ57" s="429"/>
      <c r="DA57" s="429"/>
      <c r="DB57" s="429"/>
      <c r="DC57" s="429"/>
      <c r="DD57" s="429"/>
    </row>
    <row r="58" spans="2:110" ht="30" customHeight="1" x14ac:dyDescent="0.15">
      <c r="B58" s="217">
        <v>45218</v>
      </c>
      <c r="C58" s="218"/>
      <c r="D58" s="218"/>
      <c r="E58" s="218"/>
      <c r="F58" s="219"/>
      <c r="G58" s="283">
        <v>82</v>
      </c>
      <c r="H58" s="284"/>
      <c r="I58" s="284"/>
      <c r="J58" s="284"/>
      <c r="K58" s="285"/>
      <c r="L58" s="241" t="s">
        <v>43</v>
      </c>
      <c r="M58" s="221"/>
      <c r="N58" s="221"/>
      <c r="O58" s="221"/>
      <c r="P58" s="221"/>
      <c r="Q58" s="221"/>
      <c r="R58" s="222"/>
      <c r="S58" s="229"/>
      <c r="T58" s="230"/>
      <c r="U58" s="231"/>
      <c r="V58" s="229">
        <v>45641</v>
      </c>
      <c r="W58" s="230"/>
      <c r="X58" s="231"/>
      <c r="Y58" s="241" t="s">
        <v>685</v>
      </c>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241" t="s">
        <v>200</v>
      </c>
      <c r="AZ58" s="221"/>
      <c r="BA58" s="221"/>
      <c r="BB58" s="221"/>
      <c r="BC58" s="221"/>
      <c r="BD58" s="221"/>
      <c r="BE58" s="221"/>
      <c r="BF58" s="221"/>
      <c r="BG58" s="221"/>
      <c r="BH58" s="221"/>
      <c r="BI58" s="221"/>
      <c r="BJ58" s="221"/>
      <c r="BK58" s="221"/>
      <c r="BL58" s="221"/>
      <c r="BM58" s="221"/>
      <c r="BN58" s="222"/>
      <c r="BO58" s="241"/>
      <c r="BP58" s="221"/>
      <c r="BQ58" s="221"/>
      <c r="BR58" s="221"/>
      <c r="BS58" s="221"/>
      <c r="BT58" s="221"/>
      <c r="BU58" s="221"/>
      <c r="BV58" s="221"/>
      <c r="BW58" s="222"/>
      <c r="BX58" s="226">
        <v>11000</v>
      </c>
      <c r="BY58" s="227"/>
      <c r="BZ58" s="227"/>
      <c r="CA58" s="228"/>
      <c r="CB58" s="226">
        <v>1</v>
      </c>
      <c r="CC58" s="227"/>
      <c r="CD58" s="228"/>
      <c r="CE58" s="226">
        <f t="shared" si="5"/>
        <v>11000</v>
      </c>
      <c r="CF58" s="227"/>
      <c r="CG58" s="227"/>
      <c r="CH58" s="227"/>
      <c r="CI58" s="227"/>
      <c r="CJ58" s="227"/>
      <c r="CK58" s="228"/>
      <c r="CL58" s="226">
        <f t="shared" si="6"/>
        <v>1784988.318</v>
      </c>
      <c r="CM58" s="227"/>
      <c r="CN58" s="227"/>
      <c r="CO58" s="227"/>
      <c r="CP58" s="227"/>
      <c r="CQ58" s="227"/>
      <c r="CR58" s="227"/>
      <c r="CS58" s="228"/>
      <c r="CT58" s="13" t="s">
        <v>11</v>
      </c>
      <c r="CU58" s="14" t="s">
        <v>12</v>
      </c>
      <c r="CV58" s="14" t="s">
        <v>13</v>
      </c>
      <c r="CW58" s="14" t="s">
        <v>14</v>
      </c>
      <c r="CX58" s="429">
        <f t="shared" si="4"/>
        <v>215011.68200000003</v>
      </c>
      <c r="CY58" s="429"/>
      <c r="CZ58" s="429"/>
      <c r="DA58" s="429"/>
      <c r="DB58" s="429"/>
      <c r="DC58" s="429"/>
      <c r="DD58" s="429"/>
    </row>
    <row r="59" spans="2:110" ht="30" customHeight="1" x14ac:dyDescent="0.15">
      <c r="B59" s="217">
        <v>45218</v>
      </c>
      <c r="C59" s="218"/>
      <c r="D59" s="218"/>
      <c r="E59" s="218"/>
      <c r="F59" s="219"/>
      <c r="G59" s="362">
        <v>82</v>
      </c>
      <c r="H59" s="363"/>
      <c r="I59" s="363"/>
      <c r="J59" s="363"/>
      <c r="K59" s="364"/>
      <c r="L59" s="241" t="s">
        <v>43</v>
      </c>
      <c r="M59" s="221"/>
      <c r="N59" s="221"/>
      <c r="O59" s="221"/>
      <c r="P59" s="221"/>
      <c r="Q59" s="221"/>
      <c r="R59" s="222"/>
      <c r="S59" s="229"/>
      <c r="T59" s="230"/>
      <c r="U59" s="231"/>
      <c r="V59" s="229">
        <v>45641</v>
      </c>
      <c r="W59" s="230"/>
      <c r="X59" s="231"/>
      <c r="Y59" s="241" t="s">
        <v>685</v>
      </c>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2"/>
      <c r="AY59" s="241" t="s">
        <v>201</v>
      </c>
      <c r="AZ59" s="221"/>
      <c r="BA59" s="221"/>
      <c r="BB59" s="221"/>
      <c r="BC59" s="221"/>
      <c r="BD59" s="221"/>
      <c r="BE59" s="221"/>
      <c r="BF59" s="221"/>
      <c r="BG59" s="221"/>
      <c r="BH59" s="221"/>
      <c r="BI59" s="221"/>
      <c r="BJ59" s="221"/>
      <c r="BK59" s="221"/>
      <c r="BL59" s="221"/>
      <c r="BM59" s="221"/>
      <c r="BN59" s="222"/>
      <c r="BO59" s="241"/>
      <c r="BP59" s="221"/>
      <c r="BQ59" s="221"/>
      <c r="BR59" s="221"/>
      <c r="BS59" s="221"/>
      <c r="BT59" s="221"/>
      <c r="BU59" s="221"/>
      <c r="BV59" s="221"/>
      <c r="BW59" s="222"/>
      <c r="BX59" s="226">
        <v>11000</v>
      </c>
      <c r="BY59" s="227"/>
      <c r="BZ59" s="227"/>
      <c r="CA59" s="228"/>
      <c r="CB59" s="226">
        <v>1</v>
      </c>
      <c r="CC59" s="227"/>
      <c r="CD59" s="228"/>
      <c r="CE59" s="226">
        <f t="shared" si="5"/>
        <v>11000</v>
      </c>
      <c r="CF59" s="227"/>
      <c r="CG59" s="227"/>
      <c r="CH59" s="227"/>
      <c r="CI59" s="227"/>
      <c r="CJ59" s="227"/>
      <c r="CK59" s="228"/>
      <c r="CL59" s="226">
        <f t="shared" si="6"/>
        <v>1795988.318</v>
      </c>
      <c r="CM59" s="227"/>
      <c r="CN59" s="227"/>
      <c r="CO59" s="227"/>
      <c r="CP59" s="227"/>
      <c r="CQ59" s="227"/>
      <c r="CR59" s="227"/>
      <c r="CS59" s="228"/>
      <c r="CT59" s="13" t="s">
        <v>11</v>
      </c>
      <c r="CU59" s="14" t="s">
        <v>12</v>
      </c>
      <c r="CV59" s="14" t="s">
        <v>13</v>
      </c>
      <c r="CW59" s="14" t="s">
        <v>14</v>
      </c>
      <c r="CX59" s="429">
        <f t="shared" si="4"/>
        <v>204011.68200000003</v>
      </c>
      <c r="CY59" s="429"/>
      <c r="CZ59" s="429"/>
      <c r="DA59" s="429"/>
      <c r="DB59" s="429"/>
      <c r="DC59" s="429"/>
      <c r="DD59" s="429"/>
    </row>
    <row r="60" spans="2:110" ht="30" customHeight="1" x14ac:dyDescent="0.15">
      <c r="B60" s="217">
        <v>45218</v>
      </c>
      <c r="C60" s="218"/>
      <c r="D60" s="218"/>
      <c r="E60" s="218"/>
      <c r="F60" s="219"/>
      <c r="G60" s="283">
        <v>82</v>
      </c>
      <c r="H60" s="284"/>
      <c r="I60" s="284"/>
      <c r="J60" s="284"/>
      <c r="K60" s="285"/>
      <c r="L60" s="241" t="s">
        <v>43</v>
      </c>
      <c r="M60" s="221"/>
      <c r="N60" s="221"/>
      <c r="O60" s="221"/>
      <c r="P60" s="221"/>
      <c r="Q60" s="221"/>
      <c r="R60" s="222"/>
      <c r="S60" s="229"/>
      <c r="T60" s="230"/>
      <c r="U60" s="231"/>
      <c r="V60" s="229">
        <v>45260</v>
      </c>
      <c r="W60" s="230"/>
      <c r="X60" s="231"/>
      <c r="Y60" s="241" t="s">
        <v>685</v>
      </c>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2"/>
      <c r="AY60" s="241" t="s">
        <v>202</v>
      </c>
      <c r="AZ60" s="221"/>
      <c r="BA60" s="221"/>
      <c r="BB60" s="221"/>
      <c r="BC60" s="221"/>
      <c r="BD60" s="221"/>
      <c r="BE60" s="221"/>
      <c r="BF60" s="221"/>
      <c r="BG60" s="221"/>
      <c r="BH60" s="221"/>
      <c r="BI60" s="221"/>
      <c r="BJ60" s="221"/>
      <c r="BK60" s="221"/>
      <c r="BL60" s="221"/>
      <c r="BM60" s="221"/>
      <c r="BN60" s="222"/>
      <c r="BO60" s="275"/>
      <c r="BP60" s="276"/>
      <c r="BQ60" s="276"/>
      <c r="BR60" s="276"/>
      <c r="BS60" s="276"/>
      <c r="BT60" s="276"/>
      <c r="BU60" s="276"/>
      <c r="BV60" s="276"/>
      <c r="BW60" s="277"/>
      <c r="BX60" s="226">
        <v>13000</v>
      </c>
      <c r="BY60" s="227"/>
      <c r="BZ60" s="227"/>
      <c r="CA60" s="228"/>
      <c r="CB60" s="226">
        <v>1</v>
      </c>
      <c r="CC60" s="227"/>
      <c r="CD60" s="228"/>
      <c r="CE60" s="226">
        <f t="shared" si="5"/>
        <v>13000</v>
      </c>
      <c r="CF60" s="227"/>
      <c r="CG60" s="227"/>
      <c r="CH60" s="227"/>
      <c r="CI60" s="227"/>
      <c r="CJ60" s="227"/>
      <c r="CK60" s="228"/>
      <c r="CL60" s="226">
        <f t="shared" si="6"/>
        <v>1808988.318</v>
      </c>
      <c r="CM60" s="227"/>
      <c r="CN60" s="227"/>
      <c r="CO60" s="227"/>
      <c r="CP60" s="227"/>
      <c r="CQ60" s="227"/>
      <c r="CR60" s="227"/>
      <c r="CS60" s="228"/>
      <c r="CT60" s="13" t="s">
        <v>11</v>
      </c>
      <c r="CU60" s="14" t="s">
        <v>12</v>
      </c>
      <c r="CV60" s="14" t="s">
        <v>13</v>
      </c>
      <c r="CW60" s="14" t="s">
        <v>14</v>
      </c>
      <c r="CX60" s="429">
        <f t="shared" si="4"/>
        <v>191011.68200000003</v>
      </c>
      <c r="CY60" s="429"/>
      <c r="CZ60" s="429"/>
      <c r="DA60" s="429"/>
      <c r="DB60" s="429"/>
      <c r="DC60" s="429"/>
      <c r="DD60" s="429"/>
    </row>
    <row r="61" spans="2:110" s="12" customFormat="1" ht="30" customHeight="1" x14ac:dyDescent="0.15">
      <c r="B61" s="372">
        <v>45218</v>
      </c>
      <c r="C61" s="373"/>
      <c r="D61" s="373"/>
      <c r="E61" s="373"/>
      <c r="F61" s="374"/>
      <c r="G61" s="272">
        <v>85</v>
      </c>
      <c r="H61" s="273"/>
      <c r="I61" s="273"/>
      <c r="J61" s="273"/>
      <c r="K61" s="274"/>
      <c r="L61" s="241" t="s">
        <v>17</v>
      </c>
      <c r="M61" s="221"/>
      <c r="N61" s="221"/>
      <c r="O61" s="221"/>
      <c r="P61" s="221"/>
      <c r="Q61" s="221"/>
      <c r="R61" s="222"/>
      <c r="S61" s="229"/>
      <c r="T61" s="230"/>
      <c r="U61" s="231"/>
      <c r="V61" s="229">
        <v>45588</v>
      </c>
      <c r="W61" s="230"/>
      <c r="X61" s="231"/>
      <c r="Y61" s="241" t="s">
        <v>314</v>
      </c>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2"/>
      <c r="AY61" s="241"/>
      <c r="AZ61" s="221"/>
      <c r="BA61" s="221"/>
      <c r="BB61" s="221"/>
      <c r="BC61" s="221"/>
      <c r="BD61" s="221"/>
      <c r="BE61" s="221"/>
      <c r="BF61" s="221"/>
      <c r="BG61" s="221"/>
      <c r="BH61" s="221"/>
      <c r="BI61" s="221"/>
      <c r="BJ61" s="221"/>
      <c r="BK61" s="221"/>
      <c r="BL61" s="221"/>
      <c r="BM61" s="221"/>
      <c r="BN61" s="222"/>
      <c r="BO61" s="241" t="s">
        <v>51</v>
      </c>
      <c r="BP61" s="221"/>
      <c r="BQ61" s="221"/>
      <c r="BR61" s="221"/>
      <c r="BS61" s="221"/>
      <c r="BT61" s="221"/>
      <c r="BU61" s="221"/>
      <c r="BV61" s="221"/>
      <c r="BW61" s="222"/>
      <c r="BX61" s="238">
        <v>370</v>
      </c>
      <c r="BY61" s="239"/>
      <c r="BZ61" s="239"/>
      <c r="CA61" s="240"/>
      <c r="CB61" s="226">
        <v>1</v>
      </c>
      <c r="CC61" s="227"/>
      <c r="CD61" s="228"/>
      <c r="CE61" s="226">
        <f t="shared" si="5"/>
        <v>370</v>
      </c>
      <c r="CF61" s="227"/>
      <c r="CG61" s="227"/>
      <c r="CH61" s="227"/>
      <c r="CI61" s="227"/>
      <c r="CJ61" s="227"/>
      <c r="CK61" s="228"/>
      <c r="CL61" s="226">
        <f t="shared" si="6"/>
        <v>1809358.318</v>
      </c>
      <c r="CM61" s="227"/>
      <c r="CN61" s="227"/>
      <c r="CO61" s="227"/>
      <c r="CP61" s="227"/>
      <c r="CQ61" s="227"/>
      <c r="CR61" s="227"/>
      <c r="CS61" s="228"/>
      <c r="CT61" s="13" t="s">
        <v>11</v>
      </c>
      <c r="CU61" s="14" t="s">
        <v>12</v>
      </c>
      <c r="CV61" s="14" t="s">
        <v>13</v>
      </c>
      <c r="CW61" s="14" t="s">
        <v>14</v>
      </c>
      <c r="CX61" s="247">
        <f>6000000-CL61</f>
        <v>4190641.682</v>
      </c>
      <c r="CY61" s="247"/>
      <c r="CZ61" s="247"/>
      <c r="DA61" s="247"/>
      <c r="DB61" s="247"/>
      <c r="DC61" s="247"/>
      <c r="DD61" s="247"/>
    </row>
    <row r="62" spans="2:110" s="12" customFormat="1" ht="30" customHeight="1" x14ac:dyDescent="0.15">
      <c r="B62" s="372">
        <v>45237</v>
      </c>
      <c r="C62" s="373"/>
      <c r="D62" s="373"/>
      <c r="E62" s="373"/>
      <c r="F62" s="374"/>
      <c r="G62" s="316">
        <v>89</v>
      </c>
      <c r="H62" s="317"/>
      <c r="I62" s="317"/>
      <c r="J62" s="317"/>
      <c r="K62" s="318"/>
      <c r="L62" s="241" t="s">
        <v>17</v>
      </c>
      <c r="M62" s="221"/>
      <c r="N62" s="221"/>
      <c r="O62" s="221"/>
      <c r="P62" s="221"/>
      <c r="Q62" s="221"/>
      <c r="R62" s="222"/>
      <c r="S62" s="229"/>
      <c r="T62" s="230"/>
      <c r="U62" s="231"/>
      <c r="V62" s="229">
        <v>45616</v>
      </c>
      <c r="W62" s="230"/>
      <c r="X62" s="231"/>
      <c r="Y62" s="241" t="s">
        <v>311</v>
      </c>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2"/>
      <c r="AY62" s="241"/>
      <c r="AZ62" s="221"/>
      <c r="BA62" s="221"/>
      <c r="BB62" s="221"/>
      <c r="BC62" s="221"/>
      <c r="BD62" s="221"/>
      <c r="BE62" s="221"/>
      <c r="BF62" s="221"/>
      <c r="BG62" s="221"/>
      <c r="BH62" s="221"/>
      <c r="BI62" s="221"/>
      <c r="BJ62" s="221"/>
      <c r="BK62" s="221"/>
      <c r="BL62" s="221"/>
      <c r="BM62" s="221"/>
      <c r="BN62" s="222"/>
      <c r="BO62" s="241" t="s">
        <v>51</v>
      </c>
      <c r="BP62" s="221"/>
      <c r="BQ62" s="221"/>
      <c r="BR62" s="221"/>
      <c r="BS62" s="221"/>
      <c r="BT62" s="221"/>
      <c r="BU62" s="221"/>
      <c r="BV62" s="221"/>
      <c r="BW62" s="222"/>
      <c r="BX62" s="238">
        <v>84</v>
      </c>
      <c r="BY62" s="239"/>
      <c r="BZ62" s="239"/>
      <c r="CA62" s="240"/>
      <c r="CB62" s="226">
        <v>2</v>
      </c>
      <c r="CC62" s="227"/>
      <c r="CD62" s="228"/>
      <c r="CE62" s="226">
        <f t="shared" si="5"/>
        <v>168</v>
      </c>
      <c r="CF62" s="227"/>
      <c r="CG62" s="227"/>
      <c r="CH62" s="227"/>
      <c r="CI62" s="227"/>
      <c r="CJ62" s="227"/>
      <c r="CK62" s="228"/>
      <c r="CL62" s="226">
        <f t="shared" si="6"/>
        <v>1809526.318</v>
      </c>
      <c r="CM62" s="227"/>
      <c r="CN62" s="227"/>
      <c r="CO62" s="227"/>
      <c r="CP62" s="227"/>
      <c r="CQ62" s="227"/>
      <c r="CR62" s="227"/>
      <c r="CS62" s="228"/>
      <c r="CT62" s="13" t="s">
        <v>11</v>
      </c>
      <c r="CU62" s="14" t="s">
        <v>12</v>
      </c>
      <c r="CV62" s="14" t="s">
        <v>13</v>
      </c>
      <c r="CW62" s="14" t="s">
        <v>14</v>
      </c>
      <c r="CX62" s="247">
        <f>6000000-CL62</f>
        <v>4190473.682</v>
      </c>
      <c r="CY62" s="247"/>
      <c r="CZ62" s="247"/>
      <c r="DA62" s="247"/>
      <c r="DB62" s="247"/>
      <c r="DC62" s="247"/>
      <c r="DD62" s="247"/>
    </row>
    <row r="63" spans="2:110" s="12" customFormat="1" ht="30" customHeight="1" x14ac:dyDescent="0.15">
      <c r="B63" s="217">
        <v>45237</v>
      </c>
      <c r="C63" s="218"/>
      <c r="D63" s="218"/>
      <c r="E63" s="218"/>
      <c r="F63" s="219"/>
      <c r="G63" s="272">
        <v>90</v>
      </c>
      <c r="H63" s="273"/>
      <c r="I63" s="273"/>
      <c r="J63" s="273"/>
      <c r="K63" s="274"/>
      <c r="L63" s="241" t="s">
        <v>125</v>
      </c>
      <c r="M63" s="221"/>
      <c r="N63" s="221"/>
      <c r="O63" s="221"/>
      <c r="P63" s="221"/>
      <c r="Q63" s="221"/>
      <c r="R63" s="222"/>
      <c r="S63" s="229"/>
      <c r="T63" s="230"/>
      <c r="U63" s="231"/>
      <c r="V63" s="229">
        <v>45652</v>
      </c>
      <c r="W63" s="230"/>
      <c r="X63" s="231"/>
      <c r="Y63" s="232" t="s">
        <v>310</v>
      </c>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232"/>
      <c r="AZ63" s="233"/>
      <c r="BA63" s="233"/>
      <c r="BB63" s="233"/>
      <c r="BC63" s="233"/>
      <c r="BD63" s="233"/>
      <c r="BE63" s="233"/>
      <c r="BF63" s="233"/>
      <c r="BG63" s="233"/>
      <c r="BH63" s="233"/>
      <c r="BI63" s="233"/>
      <c r="BJ63" s="233"/>
      <c r="BK63" s="233"/>
      <c r="BL63" s="233"/>
      <c r="BM63" s="233"/>
      <c r="BN63" s="234"/>
      <c r="BO63" s="232"/>
      <c r="BP63" s="233"/>
      <c r="BQ63" s="233"/>
      <c r="BR63" s="233"/>
      <c r="BS63" s="233"/>
      <c r="BT63" s="233"/>
      <c r="BU63" s="233"/>
      <c r="BV63" s="233"/>
      <c r="BW63" s="234"/>
      <c r="BX63" s="238">
        <v>55000</v>
      </c>
      <c r="BY63" s="239"/>
      <c r="BZ63" s="239"/>
      <c r="CA63" s="240"/>
      <c r="CB63" s="238">
        <v>1</v>
      </c>
      <c r="CC63" s="239"/>
      <c r="CD63" s="240"/>
      <c r="CE63" s="226">
        <f t="shared" si="5"/>
        <v>55000</v>
      </c>
      <c r="CF63" s="227"/>
      <c r="CG63" s="227"/>
      <c r="CH63" s="227"/>
      <c r="CI63" s="227"/>
      <c r="CJ63" s="227"/>
      <c r="CK63" s="228"/>
      <c r="CL63" s="226">
        <f t="shared" si="6"/>
        <v>1864526.318</v>
      </c>
      <c r="CM63" s="227"/>
      <c r="CN63" s="227"/>
      <c r="CO63" s="227"/>
      <c r="CP63" s="227"/>
      <c r="CQ63" s="227"/>
      <c r="CR63" s="227"/>
      <c r="CS63" s="228"/>
      <c r="CT63" s="13" t="s">
        <v>11</v>
      </c>
      <c r="CU63" s="14" t="s">
        <v>12</v>
      </c>
      <c r="CV63" s="14" t="s">
        <v>13</v>
      </c>
      <c r="CW63" s="14" t="s">
        <v>14</v>
      </c>
      <c r="CX63" s="429">
        <f t="shared" ref="CX63:CX74" si="7">2000000-CL63</f>
        <v>135473.68200000003</v>
      </c>
      <c r="CY63" s="429"/>
      <c r="CZ63" s="429"/>
      <c r="DA63" s="429"/>
      <c r="DB63" s="429"/>
      <c r="DC63" s="429"/>
      <c r="DD63" s="429"/>
    </row>
    <row r="64" spans="2:110" s="12" customFormat="1" ht="30" customHeight="1" x14ac:dyDescent="0.15">
      <c r="B64" s="372">
        <v>45237</v>
      </c>
      <c r="C64" s="373"/>
      <c r="D64" s="373"/>
      <c r="E64" s="373"/>
      <c r="F64" s="374"/>
      <c r="G64" s="272">
        <v>91</v>
      </c>
      <c r="H64" s="273"/>
      <c r="I64" s="273"/>
      <c r="J64" s="273"/>
      <c r="K64" s="274"/>
      <c r="L64" s="241" t="s">
        <v>258</v>
      </c>
      <c r="M64" s="221"/>
      <c r="N64" s="221"/>
      <c r="O64" s="221"/>
      <c r="P64" s="221"/>
      <c r="Q64" s="221"/>
      <c r="R64" s="222"/>
      <c r="S64" s="229"/>
      <c r="T64" s="230"/>
      <c r="U64" s="231"/>
      <c r="V64" s="229">
        <v>45626</v>
      </c>
      <c r="W64" s="230"/>
      <c r="X64" s="231"/>
      <c r="Y64" s="232" t="s">
        <v>309</v>
      </c>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c r="AY64" s="241"/>
      <c r="AZ64" s="221"/>
      <c r="BA64" s="221"/>
      <c r="BB64" s="221"/>
      <c r="BC64" s="221"/>
      <c r="BD64" s="221"/>
      <c r="BE64" s="221"/>
      <c r="BF64" s="221"/>
      <c r="BG64" s="221"/>
      <c r="BH64" s="221"/>
      <c r="BI64" s="221"/>
      <c r="BJ64" s="221"/>
      <c r="BK64" s="221"/>
      <c r="BL64" s="221"/>
      <c r="BM64" s="221"/>
      <c r="BN64" s="222"/>
      <c r="BO64" s="275"/>
      <c r="BP64" s="276"/>
      <c r="BQ64" s="276"/>
      <c r="BR64" s="276"/>
      <c r="BS64" s="276"/>
      <c r="BT64" s="276"/>
      <c r="BU64" s="276"/>
      <c r="BV64" s="276"/>
      <c r="BW64" s="277"/>
      <c r="BX64" s="226">
        <v>4515</v>
      </c>
      <c r="BY64" s="227"/>
      <c r="BZ64" s="227"/>
      <c r="CA64" s="228"/>
      <c r="CB64" s="226">
        <v>1</v>
      </c>
      <c r="CC64" s="227"/>
      <c r="CD64" s="228"/>
      <c r="CE64" s="226">
        <f t="shared" si="5"/>
        <v>4515</v>
      </c>
      <c r="CF64" s="227"/>
      <c r="CG64" s="227"/>
      <c r="CH64" s="227"/>
      <c r="CI64" s="227"/>
      <c r="CJ64" s="227"/>
      <c r="CK64" s="228"/>
      <c r="CL64" s="226">
        <f t="shared" si="6"/>
        <v>1869041.318</v>
      </c>
      <c r="CM64" s="227"/>
      <c r="CN64" s="227"/>
      <c r="CO64" s="227"/>
      <c r="CP64" s="227"/>
      <c r="CQ64" s="227"/>
      <c r="CR64" s="227"/>
      <c r="CS64" s="228"/>
      <c r="CT64" s="13" t="s">
        <v>11</v>
      </c>
      <c r="CU64" s="14" t="s">
        <v>12</v>
      </c>
      <c r="CV64" s="14" t="s">
        <v>13</v>
      </c>
      <c r="CW64" s="14" t="s">
        <v>14</v>
      </c>
      <c r="CX64" s="429">
        <f t="shared" si="7"/>
        <v>130958.68200000003</v>
      </c>
      <c r="CY64" s="429"/>
      <c r="CZ64" s="429"/>
      <c r="DA64" s="429"/>
      <c r="DB64" s="429"/>
      <c r="DC64" s="429"/>
      <c r="DD64" s="429"/>
      <c r="DF64" s="12">
        <v>67</v>
      </c>
    </row>
    <row r="65" spans="2:109" ht="30" customHeight="1" x14ac:dyDescent="0.15">
      <c r="B65" s="217">
        <v>45254</v>
      </c>
      <c r="C65" s="218"/>
      <c r="D65" s="218"/>
      <c r="E65" s="218"/>
      <c r="F65" s="219"/>
      <c r="G65" s="362">
        <v>82</v>
      </c>
      <c r="H65" s="363"/>
      <c r="I65" s="363"/>
      <c r="J65" s="363"/>
      <c r="K65" s="364"/>
      <c r="L65" s="241" t="s">
        <v>43</v>
      </c>
      <c r="M65" s="221"/>
      <c r="N65" s="221"/>
      <c r="O65" s="221"/>
      <c r="P65" s="221"/>
      <c r="Q65" s="221"/>
      <c r="R65" s="222"/>
      <c r="S65" s="229"/>
      <c r="T65" s="230"/>
      <c r="U65" s="231"/>
      <c r="V65" s="229">
        <v>45641</v>
      </c>
      <c r="W65" s="230"/>
      <c r="X65" s="231"/>
      <c r="Y65" s="241" t="s">
        <v>702</v>
      </c>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2"/>
      <c r="AY65" s="241" t="s">
        <v>214</v>
      </c>
      <c r="AZ65" s="221"/>
      <c r="BA65" s="221"/>
      <c r="BB65" s="221"/>
      <c r="BC65" s="221"/>
      <c r="BD65" s="221"/>
      <c r="BE65" s="221"/>
      <c r="BF65" s="221"/>
      <c r="BG65" s="221"/>
      <c r="BH65" s="221"/>
      <c r="BI65" s="221"/>
      <c r="BJ65" s="221"/>
      <c r="BK65" s="221"/>
      <c r="BL65" s="221"/>
      <c r="BM65" s="221"/>
      <c r="BN65" s="222"/>
      <c r="BO65" s="275"/>
      <c r="BP65" s="276"/>
      <c r="BQ65" s="276"/>
      <c r="BR65" s="276"/>
      <c r="BS65" s="276"/>
      <c r="BT65" s="276"/>
      <c r="BU65" s="276"/>
      <c r="BV65" s="276"/>
      <c r="BW65" s="277"/>
      <c r="BX65" s="226">
        <v>11000</v>
      </c>
      <c r="BY65" s="227"/>
      <c r="BZ65" s="227"/>
      <c r="CA65" s="228"/>
      <c r="CB65" s="226">
        <v>1</v>
      </c>
      <c r="CC65" s="227"/>
      <c r="CD65" s="228"/>
      <c r="CE65" s="226">
        <f t="shared" si="5"/>
        <v>11000</v>
      </c>
      <c r="CF65" s="227"/>
      <c r="CG65" s="227"/>
      <c r="CH65" s="227"/>
      <c r="CI65" s="227"/>
      <c r="CJ65" s="227"/>
      <c r="CK65" s="228"/>
      <c r="CL65" s="226">
        <f t="shared" si="6"/>
        <v>1880041.318</v>
      </c>
      <c r="CM65" s="227"/>
      <c r="CN65" s="227"/>
      <c r="CO65" s="227"/>
      <c r="CP65" s="227"/>
      <c r="CQ65" s="227"/>
      <c r="CR65" s="227"/>
      <c r="CS65" s="228"/>
      <c r="CT65" s="13" t="s">
        <v>11</v>
      </c>
      <c r="CU65" s="14" t="s">
        <v>12</v>
      </c>
      <c r="CV65" s="14" t="s">
        <v>13</v>
      </c>
      <c r="CW65" s="14" t="s">
        <v>14</v>
      </c>
      <c r="CX65" s="429">
        <f t="shared" si="7"/>
        <v>119958.68200000003</v>
      </c>
      <c r="CY65" s="429"/>
      <c r="CZ65" s="429"/>
      <c r="DA65" s="429"/>
      <c r="DB65" s="429"/>
      <c r="DC65" s="429"/>
      <c r="DD65" s="429"/>
    </row>
    <row r="66" spans="2:109" ht="30" customHeight="1" x14ac:dyDescent="0.15">
      <c r="B66" s="217">
        <v>45254</v>
      </c>
      <c r="C66" s="218"/>
      <c r="D66" s="218"/>
      <c r="E66" s="218"/>
      <c r="F66" s="219"/>
      <c r="G66" s="272">
        <v>96</v>
      </c>
      <c r="H66" s="273"/>
      <c r="I66" s="273"/>
      <c r="J66" s="273"/>
      <c r="K66" s="274"/>
      <c r="L66" s="241" t="s">
        <v>306</v>
      </c>
      <c r="M66" s="221"/>
      <c r="N66" s="221"/>
      <c r="O66" s="221"/>
      <c r="P66" s="221"/>
      <c r="Q66" s="221"/>
      <c r="R66" s="222"/>
      <c r="S66" s="229"/>
      <c r="T66" s="230"/>
      <c r="U66" s="231"/>
      <c r="V66" s="229">
        <v>45307</v>
      </c>
      <c r="W66" s="230"/>
      <c r="X66" s="231"/>
      <c r="Y66" s="232" t="s">
        <v>584</v>
      </c>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4"/>
      <c r="AY66" s="241"/>
      <c r="AZ66" s="221"/>
      <c r="BA66" s="221"/>
      <c r="BB66" s="221"/>
      <c r="BC66" s="221"/>
      <c r="BD66" s="221"/>
      <c r="BE66" s="221"/>
      <c r="BF66" s="221"/>
      <c r="BG66" s="221"/>
      <c r="BH66" s="221"/>
      <c r="BI66" s="221"/>
      <c r="BJ66" s="221"/>
      <c r="BK66" s="221"/>
      <c r="BL66" s="221"/>
      <c r="BM66" s="221"/>
      <c r="BN66" s="222"/>
      <c r="BO66" s="275"/>
      <c r="BP66" s="276"/>
      <c r="BQ66" s="276"/>
      <c r="BR66" s="276"/>
      <c r="BS66" s="276"/>
      <c r="BT66" s="276"/>
      <c r="BU66" s="276"/>
      <c r="BV66" s="276"/>
      <c r="BW66" s="277"/>
      <c r="BX66" s="226">
        <v>5200</v>
      </c>
      <c r="BY66" s="227"/>
      <c r="BZ66" s="227"/>
      <c r="CA66" s="228"/>
      <c r="CB66" s="226">
        <v>1</v>
      </c>
      <c r="CC66" s="227"/>
      <c r="CD66" s="228"/>
      <c r="CE66" s="226">
        <f t="shared" si="5"/>
        <v>5200</v>
      </c>
      <c r="CF66" s="227"/>
      <c r="CG66" s="227"/>
      <c r="CH66" s="227"/>
      <c r="CI66" s="227"/>
      <c r="CJ66" s="227"/>
      <c r="CK66" s="228"/>
      <c r="CL66" s="226">
        <f t="shared" si="6"/>
        <v>1885241.318</v>
      </c>
      <c r="CM66" s="227"/>
      <c r="CN66" s="227"/>
      <c r="CO66" s="227"/>
      <c r="CP66" s="227"/>
      <c r="CQ66" s="227"/>
      <c r="CR66" s="227"/>
      <c r="CS66" s="228"/>
      <c r="CT66" s="13" t="s">
        <v>11</v>
      </c>
      <c r="CU66" s="14" t="s">
        <v>12</v>
      </c>
      <c r="CV66" s="14" t="s">
        <v>13</v>
      </c>
      <c r="CW66" s="14" t="s">
        <v>14</v>
      </c>
      <c r="CX66" s="429">
        <f t="shared" si="7"/>
        <v>114758.68200000003</v>
      </c>
      <c r="CY66" s="429"/>
      <c r="CZ66" s="429"/>
      <c r="DA66" s="429"/>
      <c r="DB66" s="429"/>
      <c r="DC66" s="429"/>
      <c r="DD66" s="429"/>
    </row>
    <row r="67" spans="2:109" ht="30" customHeight="1" x14ac:dyDescent="0.15">
      <c r="B67" s="217">
        <v>45254</v>
      </c>
      <c r="C67" s="218"/>
      <c r="D67" s="218"/>
      <c r="E67" s="218"/>
      <c r="F67" s="219"/>
      <c r="G67" s="272">
        <v>97</v>
      </c>
      <c r="H67" s="273"/>
      <c r="I67" s="273"/>
      <c r="J67" s="273"/>
      <c r="K67" s="274"/>
      <c r="L67" s="241" t="s">
        <v>52</v>
      </c>
      <c r="M67" s="221"/>
      <c r="N67" s="221"/>
      <c r="O67" s="221"/>
      <c r="P67" s="221"/>
      <c r="Q67" s="221"/>
      <c r="R67" s="222"/>
      <c r="S67" s="229"/>
      <c r="T67" s="230"/>
      <c r="U67" s="231"/>
      <c r="V67" s="229">
        <v>45351</v>
      </c>
      <c r="W67" s="230"/>
      <c r="X67" s="231"/>
      <c r="Y67" s="232" t="s">
        <v>519</v>
      </c>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c r="AY67" s="241"/>
      <c r="AZ67" s="221"/>
      <c r="BA67" s="221"/>
      <c r="BB67" s="221"/>
      <c r="BC67" s="221"/>
      <c r="BD67" s="221"/>
      <c r="BE67" s="221"/>
      <c r="BF67" s="221"/>
      <c r="BG67" s="221"/>
      <c r="BH67" s="221"/>
      <c r="BI67" s="221"/>
      <c r="BJ67" s="221"/>
      <c r="BK67" s="221"/>
      <c r="BL67" s="221"/>
      <c r="BM67" s="221"/>
      <c r="BN67" s="222"/>
      <c r="BO67" s="275" t="s">
        <v>233</v>
      </c>
      <c r="BP67" s="276"/>
      <c r="BQ67" s="276"/>
      <c r="BR67" s="276"/>
      <c r="BS67" s="276"/>
      <c r="BT67" s="276"/>
      <c r="BU67" s="276"/>
      <c r="BV67" s="276"/>
      <c r="BW67" s="277"/>
      <c r="BX67" s="226">
        <v>199843</v>
      </c>
      <c r="BY67" s="227"/>
      <c r="BZ67" s="227"/>
      <c r="CA67" s="228"/>
      <c r="CB67" s="226">
        <v>1</v>
      </c>
      <c r="CC67" s="227"/>
      <c r="CD67" s="228"/>
      <c r="CE67" s="226">
        <f t="shared" si="5"/>
        <v>199843</v>
      </c>
      <c r="CF67" s="227"/>
      <c r="CG67" s="227"/>
      <c r="CH67" s="227"/>
      <c r="CI67" s="227"/>
      <c r="CJ67" s="227"/>
      <c r="CK67" s="228"/>
      <c r="CL67" s="226">
        <f t="shared" si="6"/>
        <v>2085084.318</v>
      </c>
      <c r="CM67" s="227"/>
      <c r="CN67" s="227"/>
      <c r="CO67" s="227"/>
      <c r="CP67" s="227"/>
      <c r="CQ67" s="227"/>
      <c r="CR67" s="227"/>
      <c r="CS67" s="228"/>
      <c r="CT67" s="13" t="s">
        <v>11</v>
      </c>
      <c r="CU67" s="14" t="s">
        <v>12</v>
      </c>
      <c r="CV67" s="14" t="s">
        <v>13</v>
      </c>
      <c r="CW67" s="14" t="s">
        <v>14</v>
      </c>
      <c r="CX67" s="429">
        <f t="shared" si="7"/>
        <v>-85084.31799999997</v>
      </c>
      <c r="CY67" s="429"/>
      <c r="CZ67" s="429"/>
      <c r="DA67" s="429"/>
      <c r="DB67" s="429"/>
      <c r="DC67" s="429"/>
      <c r="DD67" s="429"/>
    </row>
    <row r="68" spans="2:109" ht="30" customHeight="1" x14ac:dyDescent="0.15">
      <c r="B68" s="338">
        <v>45257</v>
      </c>
      <c r="C68" s="339"/>
      <c r="D68" s="339"/>
      <c r="E68" s="339"/>
      <c r="F68" s="340"/>
      <c r="G68" s="272">
        <v>101</v>
      </c>
      <c r="H68" s="273"/>
      <c r="I68" s="273"/>
      <c r="J68" s="273"/>
      <c r="K68" s="274"/>
      <c r="L68" s="241" t="s">
        <v>141</v>
      </c>
      <c r="M68" s="221"/>
      <c r="N68" s="221"/>
      <c r="O68" s="221"/>
      <c r="P68" s="221"/>
      <c r="Q68" s="221"/>
      <c r="R68" s="222"/>
      <c r="S68" s="229"/>
      <c r="T68" s="230"/>
      <c r="U68" s="231"/>
      <c r="V68" s="229">
        <v>45301</v>
      </c>
      <c r="W68" s="230"/>
      <c r="X68" s="231"/>
      <c r="Y68" s="232" t="s">
        <v>302</v>
      </c>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4"/>
      <c r="AY68" s="241"/>
      <c r="AZ68" s="221"/>
      <c r="BA68" s="221"/>
      <c r="BB68" s="221"/>
      <c r="BC68" s="221"/>
      <c r="BD68" s="221"/>
      <c r="BE68" s="221"/>
      <c r="BF68" s="221"/>
      <c r="BG68" s="221"/>
      <c r="BH68" s="221"/>
      <c r="BI68" s="221"/>
      <c r="BJ68" s="221"/>
      <c r="BK68" s="221"/>
      <c r="BL68" s="221"/>
      <c r="BM68" s="221"/>
      <c r="BN68" s="222"/>
      <c r="BO68" s="422" t="s">
        <v>763</v>
      </c>
      <c r="BP68" s="423"/>
      <c r="BQ68" s="423"/>
      <c r="BR68" s="423"/>
      <c r="BS68" s="423"/>
      <c r="BT68" s="423"/>
      <c r="BU68" s="423"/>
      <c r="BV68" s="423"/>
      <c r="BW68" s="424"/>
      <c r="BX68" s="238">
        <v>3000</v>
      </c>
      <c r="BY68" s="239"/>
      <c r="BZ68" s="239"/>
      <c r="CA68" s="240"/>
      <c r="CB68" s="238">
        <v>1</v>
      </c>
      <c r="CC68" s="239"/>
      <c r="CD68" s="240"/>
      <c r="CE68" s="226">
        <f t="shared" si="5"/>
        <v>3000</v>
      </c>
      <c r="CF68" s="227"/>
      <c r="CG68" s="227"/>
      <c r="CH68" s="227"/>
      <c r="CI68" s="227"/>
      <c r="CJ68" s="227"/>
      <c r="CK68" s="228"/>
      <c r="CL68" s="226">
        <f t="shared" si="6"/>
        <v>2088084.318</v>
      </c>
      <c r="CM68" s="227"/>
      <c r="CN68" s="227"/>
      <c r="CO68" s="227"/>
      <c r="CP68" s="227"/>
      <c r="CQ68" s="227"/>
      <c r="CR68" s="227"/>
      <c r="CS68" s="228"/>
      <c r="CT68" s="15"/>
      <c r="CU68" s="15"/>
      <c r="CV68" s="15"/>
      <c r="CW68" s="15"/>
      <c r="CX68" s="429">
        <f t="shared" si="7"/>
        <v>-88084.31799999997</v>
      </c>
      <c r="CY68" s="429"/>
      <c r="CZ68" s="429"/>
      <c r="DA68" s="429"/>
      <c r="DB68" s="429"/>
      <c r="DC68" s="429"/>
      <c r="DD68" s="429"/>
    </row>
    <row r="69" spans="2:109" ht="30" customHeight="1" x14ac:dyDescent="0.15">
      <c r="B69" s="338">
        <v>45259</v>
      </c>
      <c r="C69" s="339"/>
      <c r="D69" s="339"/>
      <c r="E69" s="339"/>
      <c r="F69" s="340"/>
      <c r="G69" s="272">
        <v>104</v>
      </c>
      <c r="H69" s="273"/>
      <c r="I69" s="273"/>
      <c r="J69" s="273"/>
      <c r="K69" s="274"/>
      <c r="L69" s="241" t="s">
        <v>141</v>
      </c>
      <c r="M69" s="221"/>
      <c r="N69" s="221"/>
      <c r="O69" s="221"/>
      <c r="P69" s="221"/>
      <c r="Q69" s="221"/>
      <c r="R69" s="222"/>
      <c r="S69" s="229"/>
      <c r="T69" s="230"/>
      <c r="U69" s="231"/>
      <c r="V69" s="229">
        <v>45301</v>
      </c>
      <c r="W69" s="230"/>
      <c r="X69" s="231"/>
      <c r="Y69" s="232" t="s">
        <v>302</v>
      </c>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4"/>
      <c r="AY69" s="241"/>
      <c r="AZ69" s="221"/>
      <c r="BA69" s="221"/>
      <c r="BB69" s="221"/>
      <c r="BC69" s="221"/>
      <c r="BD69" s="221"/>
      <c r="BE69" s="221"/>
      <c r="BF69" s="221"/>
      <c r="BG69" s="221"/>
      <c r="BH69" s="221"/>
      <c r="BI69" s="221"/>
      <c r="BJ69" s="221"/>
      <c r="BK69" s="221"/>
      <c r="BL69" s="221"/>
      <c r="BM69" s="221"/>
      <c r="BN69" s="222"/>
      <c r="BO69" s="422" t="s">
        <v>764</v>
      </c>
      <c r="BP69" s="423"/>
      <c r="BQ69" s="423"/>
      <c r="BR69" s="423"/>
      <c r="BS69" s="423"/>
      <c r="BT69" s="423"/>
      <c r="BU69" s="423"/>
      <c r="BV69" s="423"/>
      <c r="BW69" s="424"/>
      <c r="BX69" s="238">
        <v>3100</v>
      </c>
      <c r="BY69" s="239"/>
      <c r="BZ69" s="239"/>
      <c r="CA69" s="240"/>
      <c r="CB69" s="238">
        <v>1</v>
      </c>
      <c r="CC69" s="239"/>
      <c r="CD69" s="240"/>
      <c r="CE69" s="226">
        <f t="shared" si="5"/>
        <v>3100</v>
      </c>
      <c r="CF69" s="227"/>
      <c r="CG69" s="227"/>
      <c r="CH69" s="227"/>
      <c r="CI69" s="227"/>
      <c r="CJ69" s="227"/>
      <c r="CK69" s="228"/>
      <c r="CL69" s="226">
        <f t="shared" ref="CL69:CL100" si="8">CL68+CE69</f>
        <v>2091184.318</v>
      </c>
      <c r="CM69" s="227"/>
      <c r="CN69" s="227"/>
      <c r="CO69" s="227"/>
      <c r="CP69" s="227"/>
      <c r="CQ69" s="227"/>
      <c r="CR69" s="227"/>
      <c r="CS69" s="228"/>
      <c r="CT69" s="15"/>
      <c r="CU69" s="15"/>
      <c r="CV69" s="15"/>
      <c r="CW69" s="15"/>
      <c r="CX69" s="429">
        <f t="shared" si="7"/>
        <v>-91184.31799999997</v>
      </c>
      <c r="CY69" s="429"/>
      <c r="CZ69" s="429"/>
      <c r="DA69" s="429"/>
      <c r="DB69" s="429"/>
      <c r="DC69" s="429"/>
      <c r="DD69" s="429"/>
    </row>
    <row r="70" spans="2:109" ht="30" customHeight="1" x14ac:dyDescent="0.15">
      <c r="B70" s="338">
        <v>45219</v>
      </c>
      <c r="C70" s="339"/>
      <c r="D70" s="339"/>
      <c r="E70" s="339"/>
      <c r="F70" s="340"/>
      <c r="G70" s="414">
        <v>108</v>
      </c>
      <c r="H70" s="414"/>
      <c r="I70" s="414"/>
      <c r="J70" s="414"/>
      <c r="K70" s="414"/>
      <c r="L70" s="241" t="s">
        <v>43</v>
      </c>
      <c r="M70" s="221"/>
      <c r="N70" s="221"/>
      <c r="O70" s="221"/>
      <c r="P70" s="221"/>
      <c r="Q70" s="221"/>
      <c r="R70" s="222"/>
      <c r="S70" s="418"/>
      <c r="T70" s="418"/>
      <c r="U70" s="418"/>
      <c r="V70" s="418">
        <v>45652</v>
      </c>
      <c r="W70" s="418"/>
      <c r="X70" s="418"/>
      <c r="Y70" s="241" t="s">
        <v>686</v>
      </c>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2"/>
      <c r="AY70" s="241" t="s">
        <v>390</v>
      </c>
      <c r="AZ70" s="221"/>
      <c r="BA70" s="221"/>
      <c r="BB70" s="221"/>
      <c r="BC70" s="221"/>
      <c r="BD70" s="221"/>
      <c r="BE70" s="221"/>
      <c r="BF70" s="221"/>
      <c r="BG70" s="221"/>
      <c r="BH70" s="221"/>
      <c r="BI70" s="221"/>
      <c r="BJ70" s="221"/>
      <c r="BK70" s="221"/>
      <c r="BL70" s="221"/>
      <c r="BM70" s="221"/>
      <c r="BN70" s="222"/>
      <c r="BO70" s="261" t="s">
        <v>401</v>
      </c>
      <c r="BP70" s="261"/>
      <c r="BQ70" s="261"/>
      <c r="BR70" s="261"/>
      <c r="BS70" s="261"/>
      <c r="BT70" s="261"/>
      <c r="BU70" s="261"/>
      <c r="BV70" s="261"/>
      <c r="BW70" s="261"/>
      <c r="BX70" s="252">
        <v>17000</v>
      </c>
      <c r="BY70" s="252"/>
      <c r="BZ70" s="252"/>
      <c r="CA70" s="252"/>
      <c r="CB70" s="252">
        <v>1</v>
      </c>
      <c r="CC70" s="252"/>
      <c r="CD70" s="252"/>
      <c r="CE70" s="282">
        <f t="shared" si="5"/>
        <v>17000</v>
      </c>
      <c r="CF70" s="282"/>
      <c r="CG70" s="282"/>
      <c r="CH70" s="282"/>
      <c r="CI70" s="282"/>
      <c r="CJ70" s="282"/>
      <c r="CK70" s="282"/>
      <c r="CL70" s="226">
        <f t="shared" si="8"/>
        <v>2108184.318</v>
      </c>
      <c r="CM70" s="227"/>
      <c r="CN70" s="227"/>
      <c r="CO70" s="227"/>
      <c r="CP70" s="227"/>
      <c r="CQ70" s="227"/>
      <c r="CR70" s="227"/>
      <c r="CS70" s="228"/>
      <c r="CT70" s="14"/>
      <c r="CU70" s="14"/>
      <c r="CV70" s="14"/>
      <c r="CW70" s="14"/>
      <c r="CX70" s="429">
        <f t="shared" si="7"/>
        <v>-108184.31799999997</v>
      </c>
      <c r="CY70" s="429"/>
      <c r="CZ70" s="429"/>
      <c r="DA70" s="429"/>
      <c r="DB70" s="429"/>
      <c r="DC70" s="429"/>
      <c r="DD70" s="429"/>
      <c r="DE70" s="1" t="s">
        <v>504</v>
      </c>
    </row>
    <row r="71" spans="2:109" ht="30" customHeight="1" x14ac:dyDescent="0.15">
      <c r="B71" s="338">
        <v>45219</v>
      </c>
      <c r="C71" s="339"/>
      <c r="D71" s="339"/>
      <c r="E71" s="339"/>
      <c r="F71" s="340"/>
      <c r="G71" s="414">
        <v>108</v>
      </c>
      <c r="H71" s="414"/>
      <c r="I71" s="414"/>
      <c r="J71" s="414"/>
      <c r="K71" s="414"/>
      <c r="L71" s="241" t="s">
        <v>43</v>
      </c>
      <c r="M71" s="221"/>
      <c r="N71" s="221"/>
      <c r="O71" s="221"/>
      <c r="P71" s="221"/>
      <c r="Q71" s="221"/>
      <c r="R71" s="222"/>
      <c r="S71" s="418"/>
      <c r="T71" s="418"/>
      <c r="U71" s="418"/>
      <c r="V71" s="418">
        <v>45652</v>
      </c>
      <c r="W71" s="418"/>
      <c r="X71" s="418"/>
      <c r="Y71" s="241" t="s">
        <v>389</v>
      </c>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2"/>
      <c r="AY71" s="241" t="s">
        <v>390</v>
      </c>
      <c r="AZ71" s="221"/>
      <c r="BA71" s="221"/>
      <c r="BB71" s="221"/>
      <c r="BC71" s="221"/>
      <c r="BD71" s="221"/>
      <c r="BE71" s="221"/>
      <c r="BF71" s="221"/>
      <c r="BG71" s="221"/>
      <c r="BH71" s="221"/>
      <c r="BI71" s="221"/>
      <c r="BJ71" s="221"/>
      <c r="BK71" s="221"/>
      <c r="BL71" s="221"/>
      <c r="BM71" s="221"/>
      <c r="BN71" s="222"/>
      <c r="BO71" s="261" t="s">
        <v>401</v>
      </c>
      <c r="BP71" s="261"/>
      <c r="BQ71" s="261"/>
      <c r="BR71" s="261"/>
      <c r="BS71" s="261"/>
      <c r="BT71" s="261"/>
      <c r="BU71" s="261"/>
      <c r="BV71" s="261"/>
      <c r="BW71" s="261"/>
      <c r="BX71" s="252">
        <v>0</v>
      </c>
      <c r="BY71" s="252"/>
      <c r="BZ71" s="252"/>
      <c r="CA71" s="252"/>
      <c r="CB71" s="252">
        <v>1</v>
      </c>
      <c r="CC71" s="252"/>
      <c r="CD71" s="252"/>
      <c r="CE71" s="282">
        <v>0</v>
      </c>
      <c r="CF71" s="282"/>
      <c r="CG71" s="282"/>
      <c r="CH71" s="282"/>
      <c r="CI71" s="282"/>
      <c r="CJ71" s="282"/>
      <c r="CK71" s="282"/>
      <c r="CL71" s="226">
        <f t="shared" si="8"/>
        <v>2108184.318</v>
      </c>
      <c r="CM71" s="227"/>
      <c r="CN71" s="227"/>
      <c r="CO71" s="227"/>
      <c r="CP71" s="227"/>
      <c r="CQ71" s="227"/>
      <c r="CR71" s="227"/>
      <c r="CS71" s="228"/>
      <c r="CT71" s="14"/>
      <c r="CU71" s="14"/>
      <c r="CV71" s="14"/>
      <c r="CW71" s="14"/>
      <c r="CX71" s="429">
        <f t="shared" si="7"/>
        <v>-108184.31799999997</v>
      </c>
      <c r="CY71" s="429"/>
      <c r="CZ71" s="429"/>
      <c r="DA71" s="429"/>
      <c r="DB71" s="429"/>
      <c r="DC71" s="429"/>
      <c r="DD71" s="429"/>
      <c r="DE71" s="1" t="s">
        <v>504</v>
      </c>
    </row>
    <row r="72" spans="2:109" ht="30" customHeight="1" x14ac:dyDescent="0.15">
      <c r="B72" s="338">
        <v>45219</v>
      </c>
      <c r="C72" s="339"/>
      <c r="D72" s="339"/>
      <c r="E72" s="339"/>
      <c r="F72" s="340"/>
      <c r="G72" s="414">
        <v>108</v>
      </c>
      <c r="H72" s="414"/>
      <c r="I72" s="414"/>
      <c r="J72" s="414"/>
      <c r="K72" s="414"/>
      <c r="L72" s="241" t="s">
        <v>43</v>
      </c>
      <c r="M72" s="221"/>
      <c r="N72" s="221"/>
      <c r="O72" s="221"/>
      <c r="P72" s="221"/>
      <c r="Q72" s="221"/>
      <c r="R72" s="222"/>
      <c r="S72" s="418"/>
      <c r="T72" s="418"/>
      <c r="U72" s="418"/>
      <c r="V72" s="418">
        <v>45652</v>
      </c>
      <c r="W72" s="418"/>
      <c r="X72" s="418"/>
      <c r="Y72" s="241" t="s">
        <v>686</v>
      </c>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2"/>
      <c r="AY72" s="241" t="s">
        <v>391</v>
      </c>
      <c r="AZ72" s="221"/>
      <c r="BA72" s="221"/>
      <c r="BB72" s="221"/>
      <c r="BC72" s="221"/>
      <c r="BD72" s="221"/>
      <c r="BE72" s="221"/>
      <c r="BF72" s="221"/>
      <c r="BG72" s="221"/>
      <c r="BH72" s="221"/>
      <c r="BI72" s="221"/>
      <c r="BJ72" s="221"/>
      <c r="BK72" s="221"/>
      <c r="BL72" s="221"/>
      <c r="BM72" s="221"/>
      <c r="BN72" s="222"/>
      <c r="BO72" s="261" t="s">
        <v>401</v>
      </c>
      <c r="BP72" s="261"/>
      <c r="BQ72" s="261"/>
      <c r="BR72" s="261"/>
      <c r="BS72" s="261"/>
      <c r="BT72" s="261"/>
      <c r="BU72" s="261"/>
      <c r="BV72" s="261"/>
      <c r="BW72" s="261"/>
      <c r="BX72" s="252">
        <v>16000</v>
      </c>
      <c r="BY72" s="252"/>
      <c r="BZ72" s="252"/>
      <c r="CA72" s="252"/>
      <c r="CB72" s="252">
        <v>1</v>
      </c>
      <c r="CC72" s="252"/>
      <c r="CD72" s="252"/>
      <c r="CE72" s="282">
        <f t="shared" ref="CE72:CE80" si="9">BX72*CB72</f>
        <v>16000</v>
      </c>
      <c r="CF72" s="282"/>
      <c r="CG72" s="282"/>
      <c r="CH72" s="282"/>
      <c r="CI72" s="282"/>
      <c r="CJ72" s="282"/>
      <c r="CK72" s="282"/>
      <c r="CL72" s="226">
        <f t="shared" si="8"/>
        <v>2124184.318</v>
      </c>
      <c r="CM72" s="227"/>
      <c r="CN72" s="227"/>
      <c r="CO72" s="227"/>
      <c r="CP72" s="227"/>
      <c r="CQ72" s="227"/>
      <c r="CR72" s="227"/>
      <c r="CS72" s="228"/>
      <c r="CT72" s="14"/>
      <c r="CU72" s="14"/>
      <c r="CV72" s="14"/>
      <c r="CW72" s="14"/>
      <c r="CX72" s="429">
        <f t="shared" si="7"/>
        <v>-124184.31799999997</v>
      </c>
      <c r="CY72" s="429"/>
      <c r="CZ72" s="429"/>
      <c r="DA72" s="429"/>
      <c r="DB72" s="429"/>
      <c r="DC72" s="429"/>
      <c r="DD72" s="429"/>
      <c r="DE72" s="1" t="s">
        <v>504</v>
      </c>
    </row>
    <row r="73" spans="2:109" ht="30" customHeight="1" x14ac:dyDescent="0.15">
      <c r="B73" s="338">
        <v>45219</v>
      </c>
      <c r="C73" s="339"/>
      <c r="D73" s="339"/>
      <c r="E73" s="339"/>
      <c r="F73" s="340"/>
      <c r="G73" s="414">
        <v>108</v>
      </c>
      <c r="H73" s="414"/>
      <c r="I73" s="414"/>
      <c r="J73" s="414"/>
      <c r="K73" s="414"/>
      <c r="L73" s="241" t="s">
        <v>43</v>
      </c>
      <c r="M73" s="221"/>
      <c r="N73" s="221"/>
      <c r="O73" s="221"/>
      <c r="P73" s="221"/>
      <c r="Q73" s="221"/>
      <c r="R73" s="222"/>
      <c r="S73" s="418"/>
      <c r="T73" s="418"/>
      <c r="U73" s="418"/>
      <c r="V73" s="418">
        <v>45652</v>
      </c>
      <c r="W73" s="418"/>
      <c r="X73" s="418"/>
      <c r="Y73" s="241" t="s">
        <v>686</v>
      </c>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2"/>
      <c r="AY73" s="241" t="s">
        <v>392</v>
      </c>
      <c r="AZ73" s="221"/>
      <c r="BA73" s="221"/>
      <c r="BB73" s="221"/>
      <c r="BC73" s="221"/>
      <c r="BD73" s="221"/>
      <c r="BE73" s="221"/>
      <c r="BF73" s="221"/>
      <c r="BG73" s="221"/>
      <c r="BH73" s="221"/>
      <c r="BI73" s="221"/>
      <c r="BJ73" s="221"/>
      <c r="BK73" s="221"/>
      <c r="BL73" s="221"/>
      <c r="BM73" s="221"/>
      <c r="BN73" s="222"/>
      <c r="BO73" s="261" t="s">
        <v>401</v>
      </c>
      <c r="BP73" s="261"/>
      <c r="BQ73" s="261"/>
      <c r="BR73" s="261"/>
      <c r="BS73" s="261"/>
      <c r="BT73" s="261"/>
      <c r="BU73" s="261"/>
      <c r="BV73" s="261"/>
      <c r="BW73" s="261"/>
      <c r="BX73" s="252">
        <v>16000</v>
      </c>
      <c r="BY73" s="252"/>
      <c r="BZ73" s="252"/>
      <c r="CA73" s="252"/>
      <c r="CB73" s="252">
        <v>1</v>
      </c>
      <c r="CC73" s="252"/>
      <c r="CD73" s="252"/>
      <c r="CE73" s="282">
        <f t="shared" si="9"/>
        <v>16000</v>
      </c>
      <c r="CF73" s="282"/>
      <c r="CG73" s="282"/>
      <c r="CH73" s="282"/>
      <c r="CI73" s="282"/>
      <c r="CJ73" s="282"/>
      <c r="CK73" s="282"/>
      <c r="CL73" s="226">
        <f t="shared" si="8"/>
        <v>2140184.318</v>
      </c>
      <c r="CM73" s="227"/>
      <c r="CN73" s="227"/>
      <c r="CO73" s="227"/>
      <c r="CP73" s="227"/>
      <c r="CQ73" s="227"/>
      <c r="CR73" s="227"/>
      <c r="CS73" s="228"/>
      <c r="CT73" s="14"/>
      <c r="CU73" s="14"/>
      <c r="CV73" s="14"/>
      <c r="CW73" s="14"/>
      <c r="CX73" s="429">
        <f t="shared" si="7"/>
        <v>-140184.31799999997</v>
      </c>
      <c r="CY73" s="429"/>
      <c r="CZ73" s="429"/>
      <c r="DA73" s="429"/>
      <c r="DB73" s="429"/>
      <c r="DC73" s="429"/>
      <c r="DD73" s="429"/>
      <c r="DE73" s="1" t="s">
        <v>504</v>
      </c>
    </row>
    <row r="74" spans="2:109" ht="30" customHeight="1" x14ac:dyDescent="0.15">
      <c r="B74" s="338">
        <v>45219</v>
      </c>
      <c r="C74" s="339"/>
      <c r="D74" s="339"/>
      <c r="E74" s="339"/>
      <c r="F74" s="340"/>
      <c r="G74" s="414">
        <v>108</v>
      </c>
      <c r="H74" s="414"/>
      <c r="I74" s="414"/>
      <c r="J74" s="414"/>
      <c r="K74" s="414"/>
      <c r="L74" s="241" t="s">
        <v>43</v>
      </c>
      <c r="M74" s="221"/>
      <c r="N74" s="221"/>
      <c r="O74" s="221"/>
      <c r="P74" s="221"/>
      <c r="Q74" s="221"/>
      <c r="R74" s="222"/>
      <c r="S74" s="418"/>
      <c r="T74" s="418"/>
      <c r="U74" s="418"/>
      <c r="V74" s="418">
        <v>45652</v>
      </c>
      <c r="W74" s="418"/>
      <c r="X74" s="418"/>
      <c r="Y74" s="241" t="s">
        <v>686</v>
      </c>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2"/>
      <c r="AY74" s="241" t="s">
        <v>393</v>
      </c>
      <c r="AZ74" s="221"/>
      <c r="BA74" s="221"/>
      <c r="BB74" s="221"/>
      <c r="BC74" s="221"/>
      <c r="BD74" s="221"/>
      <c r="BE74" s="221"/>
      <c r="BF74" s="221"/>
      <c r="BG74" s="221"/>
      <c r="BH74" s="221"/>
      <c r="BI74" s="221"/>
      <c r="BJ74" s="221"/>
      <c r="BK74" s="221"/>
      <c r="BL74" s="221"/>
      <c r="BM74" s="221"/>
      <c r="BN74" s="222"/>
      <c r="BO74" s="261" t="s">
        <v>401</v>
      </c>
      <c r="BP74" s="261"/>
      <c r="BQ74" s="261"/>
      <c r="BR74" s="261"/>
      <c r="BS74" s="261"/>
      <c r="BT74" s="261"/>
      <c r="BU74" s="261"/>
      <c r="BV74" s="261"/>
      <c r="BW74" s="261"/>
      <c r="BX74" s="252">
        <v>17000</v>
      </c>
      <c r="BY74" s="252"/>
      <c r="BZ74" s="252"/>
      <c r="CA74" s="252"/>
      <c r="CB74" s="252">
        <v>1</v>
      </c>
      <c r="CC74" s="252"/>
      <c r="CD74" s="252"/>
      <c r="CE74" s="282">
        <f t="shared" si="9"/>
        <v>17000</v>
      </c>
      <c r="CF74" s="282"/>
      <c r="CG74" s="282"/>
      <c r="CH74" s="282"/>
      <c r="CI74" s="282"/>
      <c r="CJ74" s="282"/>
      <c r="CK74" s="282"/>
      <c r="CL74" s="226">
        <f t="shared" si="8"/>
        <v>2157184.318</v>
      </c>
      <c r="CM74" s="227"/>
      <c r="CN74" s="227"/>
      <c r="CO74" s="227"/>
      <c r="CP74" s="227"/>
      <c r="CQ74" s="227"/>
      <c r="CR74" s="227"/>
      <c r="CS74" s="228"/>
      <c r="CT74" s="14"/>
      <c r="CU74" s="14"/>
      <c r="CV74" s="14"/>
      <c r="CW74" s="14"/>
      <c r="CX74" s="429">
        <f t="shared" si="7"/>
        <v>-157184.31799999997</v>
      </c>
      <c r="CY74" s="429"/>
      <c r="CZ74" s="429"/>
      <c r="DA74" s="429"/>
      <c r="DB74" s="429"/>
      <c r="DC74" s="429"/>
      <c r="DD74" s="429"/>
      <c r="DE74" s="1" t="s">
        <v>504</v>
      </c>
    </row>
    <row r="75" spans="2:109" ht="30" customHeight="1" x14ac:dyDescent="0.15">
      <c r="B75" s="461">
        <v>45222</v>
      </c>
      <c r="C75" s="461"/>
      <c r="D75" s="461"/>
      <c r="E75" s="461"/>
      <c r="F75" s="461"/>
      <c r="G75" s="462" t="s">
        <v>703</v>
      </c>
      <c r="H75" s="462"/>
      <c r="I75" s="462"/>
      <c r="J75" s="462"/>
      <c r="K75" s="462"/>
      <c r="L75" s="241" t="s">
        <v>43</v>
      </c>
      <c r="M75" s="221"/>
      <c r="N75" s="221"/>
      <c r="O75" s="221"/>
      <c r="P75" s="221"/>
      <c r="Q75" s="221"/>
      <c r="R75" s="222"/>
      <c r="S75" s="418"/>
      <c r="T75" s="418"/>
      <c r="U75" s="418"/>
      <c r="V75" s="442">
        <v>45626</v>
      </c>
      <c r="W75" s="442"/>
      <c r="X75" s="442"/>
      <c r="Y75" s="241" t="s">
        <v>574</v>
      </c>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2"/>
      <c r="AY75" s="510" t="s">
        <v>573</v>
      </c>
      <c r="AZ75" s="511"/>
      <c r="BA75" s="511"/>
      <c r="BB75" s="511"/>
      <c r="BC75" s="511"/>
      <c r="BD75" s="511"/>
      <c r="BE75" s="511"/>
      <c r="BF75" s="511"/>
      <c r="BG75" s="511"/>
      <c r="BH75" s="511"/>
      <c r="BI75" s="511"/>
      <c r="BJ75" s="511"/>
      <c r="BK75" s="511"/>
      <c r="BL75" s="511"/>
      <c r="BM75" s="511"/>
      <c r="BN75" s="512"/>
      <c r="BO75" s="259"/>
      <c r="BP75" s="259"/>
      <c r="BQ75" s="259"/>
      <c r="BR75" s="259"/>
      <c r="BS75" s="259"/>
      <c r="BT75" s="259"/>
      <c r="BU75" s="259"/>
      <c r="BV75" s="259"/>
      <c r="BW75" s="259"/>
      <c r="BX75" s="252">
        <v>13000</v>
      </c>
      <c r="BY75" s="252"/>
      <c r="BZ75" s="252"/>
      <c r="CA75" s="252"/>
      <c r="CB75" s="252">
        <v>1</v>
      </c>
      <c r="CC75" s="252"/>
      <c r="CD75" s="252"/>
      <c r="CE75" s="226">
        <f t="shared" si="9"/>
        <v>13000</v>
      </c>
      <c r="CF75" s="227"/>
      <c r="CG75" s="227"/>
      <c r="CH75" s="227"/>
      <c r="CI75" s="227"/>
      <c r="CJ75" s="227"/>
      <c r="CK75" s="228"/>
      <c r="CL75" s="226">
        <f t="shared" si="8"/>
        <v>2170184.318</v>
      </c>
      <c r="CM75" s="227"/>
      <c r="CN75" s="227"/>
      <c r="CO75" s="227"/>
      <c r="CP75" s="227"/>
      <c r="CQ75" s="227"/>
      <c r="CR75" s="227"/>
      <c r="CS75" s="228"/>
      <c r="CT75" s="14"/>
      <c r="CU75" s="14"/>
      <c r="CV75" s="14"/>
      <c r="CW75" s="14"/>
      <c r="CX75" s="247">
        <f>3350000-CL75</f>
        <v>1179815.682</v>
      </c>
      <c r="CY75" s="247"/>
      <c r="CZ75" s="247"/>
      <c r="DA75" s="247"/>
      <c r="DB75" s="247"/>
      <c r="DC75" s="247"/>
      <c r="DD75" s="247"/>
    </row>
    <row r="76" spans="2:109" ht="34.5" customHeight="1" x14ac:dyDescent="0.15">
      <c r="B76" s="338">
        <v>45295</v>
      </c>
      <c r="C76" s="339"/>
      <c r="D76" s="339"/>
      <c r="E76" s="339"/>
      <c r="F76" s="340"/>
      <c r="G76" s="272" t="s">
        <v>575</v>
      </c>
      <c r="H76" s="273"/>
      <c r="I76" s="273"/>
      <c r="J76" s="273"/>
      <c r="K76" s="274"/>
      <c r="L76" s="241" t="s">
        <v>141</v>
      </c>
      <c r="M76" s="221"/>
      <c r="N76" s="221"/>
      <c r="O76" s="221"/>
      <c r="P76" s="221"/>
      <c r="Q76" s="221"/>
      <c r="R76" s="222"/>
      <c r="S76" s="229"/>
      <c r="T76" s="230"/>
      <c r="U76" s="231"/>
      <c r="V76" s="229">
        <v>45380</v>
      </c>
      <c r="W76" s="230"/>
      <c r="X76" s="231"/>
      <c r="Y76" s="241" t="s">
        <v>765</v>
      </c>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2"/>
      <c r="AY76" s="232" t="s">
        <v>512</v>
      </c>
      <c r="AZ76" s="233"/>
      <c r="BA76" s="233"/>
      <c r="BB76" s="233"/>
      <c r="BC76" s="233"/>
      <c r="BD76" s="233"/>
      <c r="BE76" s="233"/>
      <c r="BF76" s="233"/>
      <c r="BG76" s="233"/>
      <c r="BH76" s="233"/>
      <c r="BI76" s="233"/>
      <c r="BJ76" s="233"/>
      <c r="BK76" s="233"/>
      <c r="BL76" s="233"/>
      <c r="BM76" s="233"/>
      <c r="BN76" s="234"/>
      <c r="BO76" s="261"/>
      <c r="BP76" s="261"/>
      <c r="BQ76" s="261"/>
      <c r="BR76" s="261"/>
      <c r="BS76" s="261"/>
      <c r="BT76" s="261"/>
      <c r="BU76" s="261"/>
      <c r="BV76" s="261"/>
      <c r="BW76" s="261"/>
      <c r="BX76" s="252">
        <v>56920</v>
      </c>
      <c r="BY76" s="252"/>
      <c r="BZ76" s="252"/>
      <c r="CA76" s="252"/>
      <c r="CB76" s="252">
        <v>1</v>
      </c>
      <c r="CC76" s="252"/>
      <c r="CD76" s="252"/>
      <c r="CE76" s="226">
        <f t="shared" si="9"/>
        <v>56920</v>
      </c>
      <c r="CF76" s="227"/>
      <c r="CG76" s="227"/>
      <c r="CH76" s="227"/>
      <c r="CI76" s="227"/>
      <c r="CJ76" s="227"/>
      <c r="CK76" s="228"/>
      <c r="CL76" s="226">
        <f t="shared" si="8"/>
        <v>2227104.318</v>
      </c>
      <c r="CM76" s="227"/>
      <c r="CN76" s="227"/>
      <c r="CO76" s="227"/>
      <c r="CP76" s="227"/>
      <c r="CQ76" s="227"/>
      <c r="CR76" s="227"/>
      <c r="CS76" s="228"/>
      <c r="CT76" s="15"/>
      <c r="CU76" s="15"/>
      <c r="CV76" s="15"/>
      <c r="CW76" s="15"/>
      <c r="CX76" s="429">
        <f>2000000-CL76</f>
        <v>-227104.31799999997</v>
      </c>
      <c r="CY76" s="429"/>
      <c r="CZ76" s="429"/>
      <c r="DA76" s="429"/>
      <c r="DB76" s="429"/>
      <c r="DC76" s="429"/>
      <c r="DD76" s="429"/>
    </row>
    <row r="77" spans="2:109" s="12" customFormat="1" ht="30" customHeight="1" x14ac:dyDescent="0.15">
      <c r="B77" s="269">
        <v>45309</v>
      </c>
      <c r="C77" s="270"/>
      <c r="D77" s="270"/>
      <c r="E77" s="270"/>
      <c r="F77" s="271"/>
      <c r="G77" s="272">
        <v>118</v>
      </c>
      <c r="H77" s="273"/>
      <c r="I77" s="273"/>
      <c r="J77" s="273"/>
      <c r="K77" s="274"/>
      <c r="L77" s="241" t="s">
        <v>50</v>
      </c>
      <c r="M77" s="221"/>
      <c r="N77" s="221"/>
      <c r="O77" s="221"/>
      <c r="P77" s="221"/>
      <c r="Q77" s="221"/>
      <c r="R77" s="222"/>
      <c r="S77" s="229"/>
      <c r="T77" s="230"/>
      <c r="U77" s="231"/>
      <c r="V77" s="278">
        <v>45351</v>
      </c>
      <c r="W77" s="279"/>
      <c r="X77" s="280"/>
      <c r="Y77" s="275" t="s">
        <v>714</v>
      </c>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7"/>
      <c r="AY77" s="241"/>
      <c r="AZ77" s="221"/>
      <c r="BA77" s="221"/>
      <c r="BB77" s="221"/>
      <c r="BC77" s="221"/>
      <c r="BD77" s="221"/>
      <c r="BE77" s="221"/>
      <c r="BF77" s="221"/>
      <c r="BG77" s="221"/>
      <c r="BH77" s="221"/>
      <c r="BI77" s="221"/>
      <c r="BJ77" s="221"/>
      <c r="BK77" s="221"/>
      <c r="BL77" s="221"/>
      <c r="BM77" s="221"/>
      <c r="BN77" s="222"/>
      <c r="BO77" s="411" t="s">
        <v>34</v>
      </c>
      <c r="BP77" s="412"/>
      <c r="BQ77" s="412"/>
      <c r="BR77" s="412"/>
      <c r="BS77" s="221"/>
      <c r="BT77" s="221"/>
      <c r="BU77" s="221"/>
      <c r="BV77" s="221"/>
      <c r="BW77" s="222"/>
      <c r="BX77" s="235">
        <v>5646</v>
      </c>
      <c r="BY77" s="236"/>
      <c r="BZ77" s="236"/>
      <c r="CA77" s="237"/>
      <c r="CB77" s="238">
        <v>1</v>
      </c>
      <c r="CC77" s="239"/>
      <c r="CD77" s="240"/>
      <c r="CE77" s="235">
        <f t="shared" si="9"/>
        <v>5646</v>
      </c>
      <c r="CF77" s="236"/>
      <c r="CG77" s="236"/>
      <c r="CH77" s="236"/>
      <c r="CI77" s="236"/>
      <c r="CJ77" s="236"/>
      <c r="CK77" s="237"/>
      <c r="CL77" s="226">
        <f t="shared" si="8"/>
        <v>2232750.318</v>
      </c>
      <c r="CM77" s="227"/>
      <c r="CN77" s="227"/>
      <c r="CO77" s="227"/>
      <c r="CP77" s="227"/>
      <c r="CQ77" s="227"/>
      <c r="CR77" s="227"/>
      <c r="CS77" s="228"/>
      <c r="CT77" s="13" t="s">
        <v>11</v>
      </c>
      <c r="CU77" s="14" t="s">
        <v>12</v>
      </c>
      <c r="CV77" s="14" t="s">
        <v>13</v>
      </c>
      <c r="CW77" s="14" t="s">
        <v>14</v>
      </c>
      <c r="CX77" s="247">
        <f>6000000-CL77</f>
        <v>3767249.682</v>
      </c>
      <c r="CY77" s="247"/>
      <c r="CZ77" s="247"/>
      <c r="DA77" s="247"/>
      <c r="DB77" s="247"/>
      <c r="DC77" s="247"/>
      <c r="DD77" s="247"/>
    </row>
    <row r="78" spans="2:109" ht="30" customHeight="1" x14ac:dyDescent="0.15">
      <c r="B78" s="338">
        <v>45314</v>
      </c>
      <c r="C78" s="339"/>
      <c r="D78" s="339"/>
      <c r="E78" s="339"/>
      <c r="F78" s="340"/>
      <c r="G78" s="272">
        <v>123</v>
      </c>
      <c r="H78" s="273"/>
      <c r="I78" s="273"/>
      <c r="J78" s="273"/>
      <c r="K78" s="274"/>
      <c r="L78" s="241" t="s">
        <v>73</v>
      </c>
      <c r="M78" s="221"/>
      <c r="N78" s="221"/>
      <c r="O78" s="221"/>
      <c r="P78" s="221"/>
      <c r="Q78" s="221"/>
      <c r="R78" s="222"/>
      <c r="S78" s="229"/>
      <c r="T78" s="230"/>
      <c r="U78" s="231"/>
      <c r="V78" s="486">
        <v>45351</v>
      </c>
      <c r="W78" s="230"/>
      <c r="X78" s="231"/>
      <c r="Y78" s="259" t="s">
        <v>585</v>
      </c>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t="s">
        <v>407</v>
      </c>
      <c r="AZ78" s="259"/>
      <c r="BA78" s="259"/>
      <c r="BB78" s="259"/>
      <c r="BC78" s="259"/>
      <c r="BD78" s="259"/>
      <c r="BE78" s="259"/>
      <c r="BF78" s="259"/>
      <c r="BG78" s="259"/>
      <c r="BH78" s="259"/>
      <c r="BI78" s="259"/>
      <c r="BJ78" s="259"/>
      <c r="BK78" s="259"/>
      <c r="BL78" s="259"/>
      <c r="BM78" s="259"/>
      <c r="BN78" s="259"/>
      <c r="BO78" s="259" t="s">
        <v>164</v>
      </c>
      <c r="BP78" s="259"/>
      <c r="BQ78" s="259"/>
      <c r="BR78" s="259"/>
      <c r="BS78" s="259"/>
      <c r="BT78" s="259"/>
      <c r="BU78" s="259"/>
      <c r="BV78" s="259"/>
      <c r="BW78" s="259"/>
      <c r="BX78" s="252">
        <v>64400</v>
      </c>
      <c r="BY78" s="252"/>
      <c r="BZ78" s="252"/>
      <c r="CA78" s="252"/>
      <c r="CB78" s="252">
        <v>1</v>
      </c>
      <c r="CC78" s="252"/>
      <c r="CD78" s="252"/>
      <c r="CE78" s="235">
        <f t="shared" si="9"/>
        <v>64400</v>
      </c>
      <c r="CF78" s="236"/>
      <c r="CG78" s="236"/>
      <c r="CH78" s="236"/>
      <c r="CI78" s="236"/>
      <c r="CJ78" s="236"/>
      <c r="CK78" s="237"/>
      <c r="CL78" s="226">
        <f t="shared" si="8"/>
        <v>2297150.318</v>
      </c>
      <c r="CM78" s="227"/>
      <c r="CN78" s="227"/>
      <c r="CO78" s="227"/>
      <c r="CP78" s="227"/>
      <c r="CQ78" s="227"/>
      <c r="CR78" s="227"/>
      <c r="CS78" s="228"/>
      <c r="CT78" s="15"/>
      <c r="CU78" s="15"/>
      <c r="CV78" s="15"/>
      <c r="CW78" s="15"/>
      <c r="CX78" s="429">
        <f t="shared" ref="CX78:CX97" si="10">2000000-CL78</f>
        <v>-297150.31799999997</v>
      </c>
      <c r="CY78" s="429"/>
      <c r="CZ78" s="429"/>
      <c r="DA78" s="429"/>
      <c r="DB78" s="429"/>
      <c r="DC78" s="429"/>
      <c r="DD78" s="429"/>
    </row>
    <row r="79" spans="2:109" ht="30" customHeight="1" x14ac:dyDescent="0.15">
      <c r="B79" s="338">
        <v>45314</v>
      </c>
      <c r="C79" s="339"/>
      <c r="D79" s="339"/>
      <c r="E79" s="339"/>
      <c r="F79" s="340"/>
      <c r="G79" s="272">
        <v>123</v>
      </c>
      <c r="H79" s="273"/>
      <c r="I79" s="273"/>
      <c r="J79" s="273"/>
      <c r="K79" s="274"/>
      <c r="L79" s="241" t="s">
        <v>73</v>
      </c>
      <c r="M79" s="221"/>
      <c r="N79" s="221"/>
      <c r="O79" s="221"/>
      <c r="P79" s="221"/>
      <c r="Q79" s="221"/>
      <c r="R79" s="222"/>
      <c r="S79" s="229"/>
      <c r="T79" s="230"/>
      <c r="U79" s="231"/>
      <c r="V79" s="486">
        <v>45379</v>
      </c>
      <c r="W79" s="230"/>
      <c r="X79" s="231"/>
      <c r="Y79" s="259" t="s">
        <v>586</v>
      </c>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t="s">
        <v>407</v>
      </c>
      <c r="AZ79" s="259"/>
      <c r="BA79" s="259"/>
      <c r="BB79" s="259"/>
      <c r="BC79" s="259"/>
      <c r="BD79" s="259"/>
      <c r="BE79" s="259"/>
      <c r="BF79" s="259"/>
      <c r="BG79" s="259"/>
      <c r="BH79" s="259"/>
      <c r="BI79" s="259"/>
      <c r="BJ79" s="259"/>
      <c r="BK79" s="259"/>
      <c r="BL79" s="259"/>
      <c r="BM79" s="259"/>
      <c r="BN79" s="259"/>
      <c r="BO79" s="259" t="s">
        <v>164</v>
      </c>
      <c r="BP79" s="259"/>
      <c r="BQ79" s="259"/>
      <c r="BR79" s="259"/>
      <c r="BS79" s="259"/>
      <c r="BT79" s="259"/>
      <c r="BU79" s="259"/>
      <c r="BV79" s="259"/>
      <c r="BW79" s="259"/>
      <c r="BX79" s="252">
        <v>30389</v>
      </c>
      <c r="BY79" s="252"/>
      <c r="BZ79" s="252"/>
      <c r="CA79" s="252"/>
      <c r="CB79" s="252">
        <v>1</v>
      </c>
      <c r="CC79" s="252"/>
      <c r="CD79" s="252"/>
      <c r="CE79" s="235">
        <f t="shared" si="9"/>
        <v>30389</v>
      </c>
      <c r="CF79" s="236"/>
      <c r="CG79" s="236"/>
      <c r="CH79" s="236"/>
      <c r="CI79" s="236"/>
      <c r="CJ79" s="236"/>
      <c r="CK79" s="237"/>
      <c r="CL79" s="226">
        <f t="shared" si="8"/>
        <v>2327539.318</v>
      </c>
      <c r="CM79" s="227"/>
      <c r="CN79" s="227"/>
      <c r="CO79" s="227"/>
      <c r="CP79" s="227"/>
      <c r="CQ79" s="227"/>
      <c r="CR79" s="227"/>
      <c r="CS79" s="228"/>
      <c r="CT79" s="15"/>
      <c r="CU79" s="15"/>
      <c r="CV79" s="15"/>
      <c r="CW79" s="15"/>
      <c r="CX79" s="429">
        <f t="shared" si="10"/>
        <v>-327539.31799999997</v>
      </c>
      <c r="CY79" s="429"/>
      <c r="CZ79" s="429"/>
      <c r="DA79" s="429"/>
      <c r="DB79" s="429"/>
      <c r="DC79" s="429"/>
      <c r="DD79" s="429"/>
    </row>
    <row r="80" spans="2:109" ht="30" customHeight="1" x14ac:dyDescent="0.15">
      <c r="B80" s="338">
        <v>45314</v>
      </c>
      <c r="C80" s="339"/>
      <c r="D80" s="339"/>
      <c r="E80" s="339"/>
      <c r="F80" s="340"/>
      <c r="G80" s="272">
        <v>123</v>
      </c>
      <c r="H80" s="273"/>
      <c r="I80" s="273"/>
      <c r="J80" s="273"/>
      <c r="K80" s="274"/>
      <c r="L80" s="241" t="s">
        <v>73</v>
      </c>
      <c r="M80" s="221"/>
      <c r="N80" s="221"/>
      <c r="O80" s="221"/>
      <c r="P80" s="221"/>
      <c r="Q80" s="221"/>
      <c r="R80" s="222"/>
      <c r="S80" s="229"/>
      <c r="T80" s="230"/>
      <c r="U80" s="231"/>
      <c r="V80" s="485">
        <v>45382</v>
      </c>
      <c r="W80" s="279"/>
      <c r="X80" s="280"/>
      <c r="Y80" s="259" t="s">
        <v>587</v>
      </c>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t="s">
        <v>407</v>
      </c>
      <c r="AZ80" s="259"/>
      <c r="BA80" s="259"/>
      <c r="BB80" s="259"/>
      <c r="BC80" s="259"/>
      <c r="BD80" s="259"/>
      <c r="BE80" s="259"/>
      <c r="BF80" s="259"/>
      <c r="BG80" s="259"/>
      <c r="BH80" s="259"/>
      <c r="BI80" s="259"/>
      <c r="BJ80" s="259"/>
      <c r="BK80" s="259"/>
      <c r="BL80" s="259"/>
      <c r="BM80" s="259"/>
      <c r="BN80" s="259"/>
      <c r="BO80" s="259" t="s">
        <v>164</v>
      </c>
      <c r="BP80" s="259"/>
      <c r="BQ80" s="259"/>
      <c r="BR80" s="259"/>
      <c r="BS80" s="259"/>
      <c r="BT80" s="259"/>
      <c r="BU80" s="259"/>
      <c r="BV80" s="259"/>
      <c r="BW80" s="259"/>
      <c r="BX80" s="252">
        <v>19100</v>
      </c>
      <c r="BY80" s="252"/>
      <c r="BZ80" s="252"/>
      <c r="CA80" s="252"/>
      <c r="CB80" s="252">
        <v>1</v>
      </c>
      <c r="CC80" s="252"/>
      <c r="CD80" s="252"/>
      <c r="CE80" s="235">
        <f t="shared" si="9"/>
        <v>19100</v>
      </c>
      <c r="CF80" s="236"/>
      <c r="CG80" s="236"/>
      <c r="CH80" s="236"/>
      <c r="CI80" s="236"/>
      <c r="CJ80" s="236"/>
      <c r="CK80" s="237"/>
      <c r="CL80" s="226">
        <f t="shared" si="8"/>
        <v>2346639.318</v>
      </c>
      <c r="CM80" s="227"/>
      <c r="CN80" s="227"/>
      <c r="CO80" s="227"/>
      <c r="CP80" s="227"/>
      <c r="CQ80" s="227"/>
      <c r="CR80" s="227"/>
      <c r="CS80" s="228"/>
      <c r="CT80" s="15"/>
      <c r="CU80" s="15"/>
      <c r="CV80" s="15"/>
      <c r="CW80" s="15"/>
      <c r="CX80" s="429">
        <f t="shared" si="10"/>
        <v>-346639.31799999997</v>
      </c>
      <c r="CY80" s="429"/>
      <c r="CZ80" s="429"/>
      <c r="DA80" s="429"/>
      <c r="DB80" s="429"/>
      <c r="DC80" s="429"/>
      <c r="DD80" s="429"/>
    </row>
    <row r="81" spans="2:109" ht="30" customHeight="1" x14ac:dyDescent="0.15">
      <c r="B81" s="269">
        <v>45315</v>
      </c>
      <c r="C81" s="270"/>
      <c r="D81" s="270"/>
      <c r="E81" s="270"/>
      <c r="F81" s="271"/>
      <c r="G81" s="414">
        <v>125</v>
      </c>
      <c r="H81" s="414"/>
      <c r="I81" s="414"/>
      <c r="J81" s="414"/>
      <c r="K81" s="414"/>
      <c r="L81" s="241" t="s">
        <v>43</v>
      </c>
      <c r="M81" s="221"/>
      <c r="N81" s="221"/>
      <c r="O81" s="221"/>
      <c r="P81" s="221"/>
      <c r="Q81" s="221"/>
      <c r="R81" s="222"/>
      <c r="S81" s="483"/>
      <c r="T81" s="483"/>
      <c r="U81" s="483"/>
      <c r="V81" s="418">
        <v>45320</v>
      </c>
      <c r="W81" s="418"/>
      <c r="X81" s="418"/>
      <c r="Y81" s="241" t="s">
        <v>686</v>
      </c>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2"/>
      <c r="AY81" s="241" t="s">
        <v>396</v>
      </c>
      <c r="AZ81" s="221"/>
      <c r="BA81" s="221"/>
      <c r="BB81" s="221"/>
      <c r="BC81" s="221"/>
      <c r="BD81" s="221"/>
      <c r="BE81" s="221"/>
      <c r="BF81" s="221"/>
      <c r="BG81" s="221"/>
      <c r="BH81" s="221"/>
      <c r="BI81" s="221"/>
      <c r="BJ81" s="221"/>
      <c r="BK81" s="221"/>
      <c r="BL81" s="221"/>
      <c r="BM81" s="221"/>
      <c r="BN81" s="222"/>
      <c r="BO81" s="261" t="s">
        <v>401</v>
      </c>
      <c r="BP81" s="261"/>
      <c r="BQ81" s="261"/>
      <c r="BR81" s="261"/>
      <c r="BS81" s="261"/>
      <c r="BT81" s="261"/>
      <c r="BU81" s="261"/>
      <c r="BV81" s="261"/>
      <c r="BW81" s="261"/>
      <c r="BX81" s="252">
        <v>14000</v>
      </c>
      <c r="BY81" s="252"/>
      <c r="BZ81" s="252"/>
      <c r="CA81" s="252"/>
      <c r="CB81" s="252">
        <v>1</v>
      </c>
      <c r="CC81" s="252"/>
      <c r="CD81" s="252"/>
      <c r="CE81" s="282">
        <v>14000</v>
      </c>
      <c r="CF81" s="282"/>
      <c r="CG81" s="282"/>
      <c r="CH81" s="282"/>
      <c r="CI81" s="282"/>
      <c r="CJ81" s="282"/>
      <c r="CK81" s="282"/>
      <c r="CL81" s="226">
        <f t="shared" si="8"/>
        <v>2360639.318</v>
      </c>
      <c r="CM81" s="227"/>
      <c r="CN81" s="227"/>
      <c r="CO81" s="227"/>
      <c r="CP81" s="227"/>
      <c r="CQ81" s="227"/>
      <c r="CR81" s="227"/>
      <c r="CS81" s="228"/>
      <c r="CT81" s="14"/>
      <c r="CU81" s="14"/>
      <c r="CV81" s="14"/>
      <c r="CW81" s="14"/>
      <c r="CX81" s="429">
        <f t="shared" si="10"/>
        <v>-360639.31799999997</v>
      </c>
      <c r="CY81" s="429"/>
      <c r="CZ81" s="429"/>
      <c r="DA81" s="429"/>
      <c r="DB81" s="429"/>
      <c r="DC81" s="429"/>
      <c r="DD81" s="429"/>
      <c r="DE81" s="1" t="s">
        <v>504</v>
      </c>
    </row>
    <row r="82" spans="2:109" ht="30" customHeight="1" x14ac:dyDescent="0.15">
      <c r="B82" s="269">
        <v>45315</v>
      </c>
      <c r="C82" s="270"/>
      <c r="D82" s="270"/>
      <c r="E82" s="270"/>
      <c r="F82" s="271"/>
      <c r="G82" s="272">
        <v>125</v>
      </c>
      <c r="H82" s="273"/>
      <c r="I82" s="273"/>
      <c r="J82" s="273"/>
      <c r="K82" s="274"/>
      <c r="L82" s="241" t="s">
        <v>43</v>
      </c>
      <c r="M82" s="221"/>
      <c r="N82" s="221"/>
      <c r="O82" s="221"/>
      <c r="P82" s="221"/>
      <c r="Q82" s="221"/>
      <c r="R82" s="222"/>
      <c r="S82" s="415"/>
      <c r="T82" s="416"/>
      <c r="U82" s="417"/>
      <c r="V82" s="229">
        <v>45357</v>
      </c>
      <c r="W82" s="230"/>
      <c r="X82" s="231"/>
      <c r="Y82" s="241" t="s">
        <v>686</v>
      </c>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2"/>
      <c r="AY82" s="241" t="s">
        <v>397</v>
      </c>
      <c r="AZ82" s="221"/>
      <c r="BA82" s="221"/>
      <c r="BB82" s="221"/>
      <c r="BC82" s="221"/>
      <c r="BD82" s="221"/>
      <c r="BE82" s="221"/>
      <c r="BF82" s="221"/>
      <c r="BG82" s="221"/>
      <c r="BH82" s="221"/>
      <c r="BI82" s="221"/>
      <c r="BJ82" s="221"/>
      <c r="BK82" s="221"/>
      <c r="BL82" s="221"/>
      <c r="BM82" s="221"/>
      <c r="BN82" s="222"/>
      <c r="BO82" s="430" t="s">
        <v>401</v>
      </c>
      <c r="BP82" s="431"/>
      <c r="BQ82" s="431"/>
      <c r="BR82" s="431"/>
      <c r="BS82" s="431"/>
      <c r="BT82" s="431"/>
      <c r="BU82" s="431"/>
      <c r="BV82" s="431"/>
      <c r="BW82" s="432"/>
      <c r="BX82" s="238">
        <v>0</v>
      </c>
      <c r="BY82" s="239"/>
      <c r="BZ82" s="239"/>
      <c r="CA82" s="240"/>
      <c r="CB82" s="238">
        <v>1</v>
      </c>
      <c r="CC82" s="239"/>
      <c r="CD82" s="240"/>
      <c r="CE82" s="226">
        <f t="shared" ref="CE82:CE101" si="11">BX82*CB82</f>
        <v>0</v>
      </c>
      <c r="CF82" s="227"/>
      <c r="CG82" s="227"/>
      <c r="CH82" s="227"/>
      <c r="CI82" s="227"/>
      <c r="CJ82" s="227"/>
      <c r="CK82" s="228"/>
      <c r="CL82" s="226">
        <f t="shared" si="8"/>
        <v>2360639.318</v>
      </c>
      <c r="CM82" s="227"/>
      <c r="CN82" s="227"/>
      <c r="CO82" s="227"/>
      <c r="CP82" s="227"/>
      <c r="CQ82" s="227"/>
      <c r="CR82" s="227"/>
      <c r="CS82" s="228"/>
      <c r="CT82" s="14"/>
      <c r="CU82" s="14"/>
      <c r="CV82" s="14"/>
      <c r="CW82" s="14"/>
      <c r="CX82" s="429">
        <f t="shared" si="10"/>
        <v>-360639.31799999997</v>
      </c>
      <c r="CY82" s="429"/>
      <c r="CZ82" s="429"/>
      <c r="DA82" s="429"/>
      <c r="DB82" s="429"/>
      <c r="DC82" s="429"/>
      <c r="DD82" s="429"/>
      <c r="DE82" s="1" t="s">
        <v>504</v>
      </c>
    </row>
    <row r="83" spans="2:109" ht="30" customHeight="1" x14ac:dyDescent="0.15">
      <c r="B83" s="269">
        <v>45315</v>
      </c>
      <c r="C83" s="270"/>
      <c r="D83" s="270"/>
      <c r="E83" s="270"/>
      <c r="F83" s="271"/>
      <c r="G83" s="414">
        <v>125</v>
      </c>
      <c r="H83" s="414"/>
      <c r="I83" s="414"/>
      <c r="J83" s="414"/>
      <c r="K83" s="414"/>
      <c r="L83" s="241" t="s">
        <v>43</v>
      </c>
      <c r="M83" s="221"/>
      <c r="N83" s="221"/>
      <c r="O83" s="221"/>
      <c r="P83" s="221"/>
      <c r="Q83" s="221"/>
      <c r="R83" s="222"/>
      <c r="S83" s="483"/>
      <c r="T83" s="483"/>
      <c r="U83" s="483"/>
      <c r="V83" s="418">
        <v>45357</v>
      </c>
      <c r="W83" s="418"/>
      <c r="X83" s="418"/>
      <c r="Y83" s="241" t="s">
        <v>686</v>
      </c>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241" t="s">
        <v>398</v>
      </c>
      <c r="AZ83" s="221"/>
      <c r="BA83" s="221"/>
      <c r="BB83" s="221"/>
      <c r="BC83" s="221"/>
      <c r="BD83" s="221"/>
      <c r="BE83" s="221"/>
      <c r="BF83" s="221"/>
      <c r="BG83" s="221"/>
      <c r="BH83" s="221"/>
      <c r="BI83" s="221"/>
      <c r="BJ83" s="221"/>
      <c r="BK83" s="221"/>
      <c r="BL83" s="221"/>
      <c r="BM83" s="221"/>
      <c r="BN83" s="222"/>
      <c r="BO83" s="261" t="s">
        <v>401</v>
      </c>
      <c r="BP83" s="261"/>
      <c r="BQ83" s="261"/>
      <c r="BR83" s="261"/>
      <c r="BS83" s="261"/>
      <c r="BT83" s="261"/>
      <c r="BU83" s="261"/>
      <c r="BV83" s="261"/>
      <c r="BW83" s="261"/>
      <c r="BX83" s="252">
        <v>0</v>
      </c>
      <c r="BY83" s="252"/>
      <c r="BZ83" s="252"/>
      <c r="CA83" s="252"/>
      <c r="CB83" s="252">
        <v>1</v>
      </c>
      <c r="CC83" s="252"/>
      <c r="CD83" s="252"/>
      <c r="CE83" s="235">
        <f t="shared" si="11"/>
        <v>0</v>
      </c>
      <c r="CF83" s="236"/>
      <c r="CG83" s="236"/>
      <c r="CH83" s="236"/>
      <c r="CI83" s="236"/>
      <c r="CJ83" s="236"/>
      <c r="CK83" s="237"/>
      <c r="CL83" s="226">
        <f t="shared" si="8"/>
        <v>2360639.318</v>
      </c>
      <c r="CM83" s="227"/>
      <c r="CN83" s="227"/>
      <c r="CO83" s="227"/>
      <c r="CP83" s="227"/>
      <c r="CQ83" s="227"/>
      <c r="CR83" s="227"/>
      <c r="CS83" s="228"/>
      <c r="CT83" s="14"/>
      <c r="CU83" s="14"/>
      <c r="CV83" s="14"/>
      <c r="CW83" s="14"/>
      <c r="CX83" s="429">
        <f t="shared" si="10"/>
        <v>-360639.31799999997</v>
      </c>
      <c r="CY83" s="429"/>
      <c r="CZ83" s="429"/>
      <c r="DA83" s="429"/>
      <c r="DB83" s="429"/>
      <c r="DC83" s="429"/>
      <c r="DD83" s="429"/>
      <c r="DE83" s="1" t="s">
        <v>504</v>
      </c>
    </row>
    <row r="84" spans="2:109" ht="30" customHeight="1" x14ac:dyDescent="0.15">
      <c r="B84" s="269">
        <v>45317</v>
      </c>
      <c r="C84" s="270"/>
      <c r="D84" s="270"/>
      <c r="E84" s="270"/>
      <c r="F84" s="271"/>
      <c r="G84" s="414">
        <v>126</v>
      </c>
      <c r="H84" s="414"/>
      <c r="I84" s="414"/>
      <c r="J84" s="414"/>
      <c r="K84" s="414"/>
      <c r="L84" s="241" t="s">
        <v>43</v>
      </c>
      <c r="M84" s="221"/>
      <c r="N84" s="221"/>
      <c r="O84" s="221"/>
      <c r="P84" s="221"/>
      <c r="Q84" s="221"/>
      <c r="R84" s="222"/>
      <c r="S84" s="483"/>
      <c r="T84" s="483"/>
      <c r="U84" s="483"/>
      <c r="V84" s="418">
        <v>45379</v>
      </c>
      <c r="W84" s="418"/>
      <c r="X84" s="418"/>
      <c r="Y84" s="241" t="s">
        <v>686</v>
      </c>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2"/>
      <c r="AY84" s="510" t="s">
        <v>505</v>
      </c>
      <c r="AZ84" s="511"/>
      <c r="BA84" s="511"/>
      <c r="BB84" s="511"/>
      <c r="BC84" s="511"/>
      <c r="BD84" s="511"/>
      <c r="BE84" s="511"/>
      <c r="BF84" s="511"/>
      <c r="BG84" s="511"/>
      <c r="BH84" s="511"/>
      <c r="BI84" s="511"/>
      <c r="BJ84" s="511"/>
      <c r="BK84" s="511"/>
      <c r="BL84" s="511"/>
      <c r="BM84" s="511"/>
      <c r="BN84" s="512"/>
      <c r="BO84" s="261" t="s">
        <v>70</v>
      </c>
      <c r="BP84" s="261"/>
      <c r="BQ84" s="261"/>
      <c r="BR84" s="261"/>
      <c r="BS84" s="261"/>
      <c r="BT84" s="261"/>
      <c r="BU84" s="261"/>
      <c r="BV84" s="261"/>
      <c r="BW84" s="261"/>
      <c r="BX84" s="252">
        <v>14000</v>
      </c>
      <c r="BY84" s="252"/>
      <c r="BZ84" s="252"/>
      <c r="CA84" s="252"/>
      <c r="CB84" s="252">
        <v>1</v>
      </c>
      <c r="CC84" s="252"/>
      <c r="CD84" s="252"/>
      <c r="CE84" s="235">
        <f t="shared" si="11"/>
        <v>14000</v>
      </c>
      <c r="CF84" s="236"/>
      <c r="CG84" s="236"/>
      <c r="CH84" s="236"/>
      <c r="CI84" s="236"/>
      <c r="CJ84" s="236"/>
      <c r="CK84" s="237"/>
      <c r="CL84" s="226">
        <f t="shared" si="8"/>
        <v>2374639.318</v>
      </c>
      <c r="CM84" s="227"/>
      <c r="CN84" s="227"/>
      <c r="CO84" s="227"/>
      <c r="CP84" s="227"/>
      <c r="CQ84" s="227"/>
      <c r="CR84" s="227"/>
      <c r="CS84" s="228"/>
      <c r="CT84" s="14"/>
      <c r="CU84" s="14"/>
      <c r="CV84" s="14"/>
      <c r="CW84" s="14"/>
      <c r="CX84" s="429">
        <f t="shared" si="10"/>
        <v>-374639.31799999997</v>
      </c>
      <c r="CY84" s="429"/>
      <c r="CZ84" s="429"/>
      <c r="DA84" s="429"/>
      <c r="DB84" s="429"/>
      <c r="DC84" s="429"/>
      <c r="DD84" s="429"/>
    </row>
    <row r="85" spans="2:109" ht="30" customHeight="1" x14ac:dyDescent="0.15">
      <c r="B85" s="269">
        <v>45317</v>
      </c>
      <c r="C85" s="270"/>
      <c r="D85" s="270"/>
      <c r="E85" s="270"/>
      <c r="F85" s="271"/>
      <c r="G85" s="487">
        <v>126</v>
      </c>
      <c r="H85" s="487"/>
      <c r="I85" s="487"/>
      <c r="J85" s="487"/>
      <c r="K85" s="487"/>
      <c r="L85" s="241" t="s">
        <v>43</v>
      </c>
      <c r="M85" s="221"/>
      <c r="N85" s="221"/>
      <c r="O85" s="221"/>
      <c r="P85" s="221"/>
      <c r="Q85" s="221"/>
      <c r="R85" s="222"/>
      <c r="S85" s="483"/>
      <c r="T85" s="483"/>
      <c r="U85" s="483"/>
      <c r="V85" s="484"/>
      <c r="W85" s="484"/>
      <c r="X85" s="484"/>
      <c r="Y85" s="241" t="s">
        <v>686</v>
      </c>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2"/>
      <c r="AY85" s="241" t="s">
        <v>399</v>
      </c>
      <c r="AZ85" s="221"/>
      <c r="BA85" s="221"/>
      <c r="BB85" s="221"/>
      <c r="BC85" s="221"/>
      <c r="BD85" s="221"/>
      <c r="BE85" s="221"/>
      <c r="BF85" s="221"/>
      <c r="BG85" s="221"/>
      <c r="BH85" s="221"/>
      <c r="BI85" s="221"/>
      <c r="BJ85" s="221"/>
      <c r="BK85" s="221"/>
      <c r="BL85" s="221"/>
      <c r="BM85" s="221"/>
      <c r="BN85" s="222"/>
      <c r="BO85" s="261" t="s">
        <v>401</v>
      </c>
      <c r="BP85" s="261"/>
      <c r="BQ85" s="261"/>
      <c r="BR85" s="261"/>
      <c r="BS85" s="261"/>
      <c r="BT85" s="261"/>
      <c r="BU85" s="261"/>
      <c r="BV85" s="261"/>
      <c r="BW85" s="261"/>
      <c r="BX85" s="252">
        <v>0</v>
      </c>
      <c r="BY85" s="252"/>
      <c r="BZ85" s="252"/>
      <c r="CA85" s="252"/>
      <c r="CB85" s="252">
        <v>1</v>
      </c>
      <c r="CC85" s="252"/>
      <c r="CD85" s="252"/>
      <c r="CE85" s="282">
        <f t="shared" si="11"/>
        <v>0</v>
      </c>
      <c r="CF85" s="282"/>
      <c r="CG85" s="282"/>
      <c r="CH85" s="282"/>
      <c r="CI85" s="282"/>
      <c r="CJ85" s="282"/>
      <c r="CK85" s="282"/>
      <c r="CL85" s="226">
        <f t="shared" si="8"/>
        <v>2374639.318</v>
      </c>
      <c r="CM85" s="227"/>
      <c r="CN85" s="227"/>
      <c r="CO85" s="227"/>
      <c r="CP85" s="227"/>
      <c r="CQ85" s="227"/>
      <c r="CR85" s="227"/>
      <c r="CS85" s="228"/>
      <c r="CT85" s="14"/>
      <c r="CU85" s="14"/>
      <c r="CV85" s="14"/>
      <c r="CW85" s="14"/>
      <c r="CX85" s="429">
        <f t="shared" si="10"/>
        <v>-374639.31799999997</v>
      </c>
      <c r="CY85" s="429"/>
      <c r="CZ85" s="429"/>
      <c r="DA85" s="429"/>
      <c r="DB85" s="429"/>
      <c r="DC85" s="429"/>
      <c r="DD85" s="429"/>
    </row>
    <row r="86" spans="2:109" ht="30" customHeight="1" x14ac:dyDescent="0.15">
      <c r="B86" s="269">
        <v>45317</v>
      </c>
      <c r="C86" s="270"/>
      <c r="D86" s="270"/>
      <c r="E86" s="270"/>
      <c r="F86" s="271"/>
      <c r="G86" s="414">
        <v>126</v>
      </c>
      <c r="H86" s="414"/>
      <c r="I86" s="414"/>
      <c r="J86" s="414"/>
      <c r="K86" s="414"/>
      <c r="L86" s="241" t="s">
        <v>43</v>
      </c>
      <c r="M86" s="221"/>
      <c r="N86" s="221"/>
      <c r="O86" s="221"/>
      <c r="P86" s="221"/>
      <c r="Q86" s="221"/>
      <c r="R86" s="222"/>
      <c r="S86" s="483"/>
      <c r="T86" s="483"/>
      <c r="U86" s="483"/>
      <c r="V86" s="418">
        <v>45379</v>
      </c>
      <c r="W86" s="418"/>
      <c r="X86" s="418"/>
      <c r="Y86" s="241" t="s">
        <v>686</v>
      </c>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2"/>
      <c r="AY86" s="241" t="s">
        <v>380</v>
      </c>
      <c r="AZ86" s="221"/>
      <c r="BA86" s="221"/>
      <c r="BB86" s="221"/>
      <c r="BC86" s="221"/>
      <c r="BD86" s="221"/>
      <c r="BE86" s="221"/>
      <c r="BF86" s="221"/>
      <c r="BG86" s="221"/>
      <c r="BH86" s="221"/>
      <c r="BI86" s="221"/>
      <c r="BJ86" s="221"/>
      <c r="BK86" s="221"/>
      <c r="BL86" s="221"/>
      <c r="BM86" s="221"/>
      <c r="BN86" s="222"/>
      <c r="BO86" s="261" t="s">
        <v>401</v>
      </c>
      <c r="BP86" s="261"/>
      <c r="BQ86" s="261"/>
      <c r="BR86" s="261"/>
      <c r="BS86" s="261"/>
      <c r="BT86" s="261"/>
      <c r="BU86" s="261"/>
      <c r="BV86" s="261"/>
      <c r="BW86" s="261"/>
      <c r="BX86" s="252">
        <v>17000</v>
      </c>
      <c r="BY86" s="252"/>
      <c r="BZ86" s="252"/>
      <c r="CA86" s="252"/>
      <c r="CB86" s="252">
        <v>1</v>
      </c>
      <c r="CC86" s="252"/>
      <c r="CD86" s="252"/>
      <c r="CE86" s="282">
        <f t="shared" si="11"/>
        <v>17000</v>
      </c>
      <c r="CF86" s="282"/>
      <c r="CG86" s="282"/>
      <c r="CH86" s="282"/>
      <c r="CI86" s="282"/>
      <c r="CJ86" s="282"/>
      <c r="CK86" s="282"/>
      <c r="CL86" s="226">
        <f t="shared" si="8"/>
        <v>2391639.318</v>
      </c>
      <c r="CM86" s="227"/>
      <c r="CN86" s="227"/>
      <c r="CO86" s="227"/>
      <c r="CP86" s="227"/>
      <c r="CQ86" s="227"/>
      <c r="CR86" s="227"/>
      <c r="CS86" s="228"/>
      <c r="CT86" s="14"/>
      <c r="CU86" s="14"/>
      <c r="CV86" s="14"/>
      <c r="CW86" s="14"/>
      <c r="CX86" s="429">
        <f t="shared" si="10"/>
        <v>-391639.31799999997</v>
      </c>
      <c r="CY86" s="429"/>
      <c r="CZ86" s="429"/>
      <c r="DA86" s="429"/>
      <c r="DB86" s="429"/>
      <c r="DC86" s="429"/>
      <c r="DD86" s="429"/>
      <c r="DE86" s="1" t="s">
        <v>504</v>
      </c>
    </row>
    <row r="87" spans="2:109" ht="30" customHeight="1" x14ac:dyDescent="0.15">
      <c r="B87" s="269">
        <v>45317</v>
      </c>
      <c r="C87" s="270"/>
      <c r="D87" s="270"/>
      <c r="E87" s="270"/>
      <c r="F87" s="271"/>
      <c r="G87" s="414">
        <v>126</v>
      </c>
      <c r="H87" s="414"/>
      <c r="I87" s="414"/>
      <c r="J87" s="414"/>
      <c r="K87" s="414"/>
      <c r="L87" s="241" t="s">
        <v>43</v>
      </c>
      <c r="M87" s="221"/>
      <c r="N87" s="221"/>
      <c r="O87" s="221"/>
      <c r="P87" s="221"/>
      <c r="Q87" s="221"/>
      <c r="R87" s="222"/>
      <c r="S87" s="483"/>
      <c r="T87" s="483"/>
      <c r="U87" s="483"/>
      <c r="V87" s="418">
        <v>45379</v>
      </c>
      <c r="W87" s="418"/>
      <c r="X87" s="418"/>
      <c r="Y87" s="241" t="s">
        <v>686</v>
      </c>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2"/>
      <c r="AY87" s="241" t="s">
        <v>430</v>
      </c>
      <c r="AZ87" s="221"/>
      <c r="BA87" s="221"/>
      <c r="BB87" s="221"/>
      <c r="BC87" s="221"/>
      <c r="BD87" s="221"/>
      <c r="BE87" s="221"/>
      <c r="BF87" s="221"/>
      <c r="BG87" s="221"/>
      <c r="BH87" s="221"/>
      <c r="BI87" s="221"/>
      <c r="BJ87" s="221"/>
      <c r="BK87" s="221"/>
      <c r="BL87" s="221"/>
      <c r="BM87" s="221"/>
      <c r="BN87" s="222"/>
      <c r="BO87" s="261" t="s">
        <v>70</v>
      </c>
      <c r="BP87" s="261"/>
      <c r="BQ87" s="261"/>
      <c r="BR87" s="261"/>
      <c r="BS87" s="261"/>
      <c r="BT87" s="261"/>
      <c r="BU87" s="261"/>
      <c r="BV87" s="261"/>
      <c r="BW87" s="261"/>
      <c r="BX87" s="252">
        <v>16000</v>
      </c>
      <c r="BY87" s="252"/>
      <c r="BZ87" s="252"/>
      <c r="CA87" s="252"/>
      <c r="CB87" s="252">
        <v>1</v>
      </c>
      <c r="CC87" s="252"/>
      <c r="CD87" s="252"/>
      <c r="CE87" s="282">
        <f t="shared" si="11"/>
        <v>16000</v>
      </c>
      <c r="CF87" s="282"/>
      <c r="CG87" s="282"/>
      <c r="CH87" s="282"/>
      <c r="CI87" s="282"/>
      <c r="CJ87" s="282"/>
      <c r="CK87" s="282"/>
      <c r="CL87" s="226">
        <f t="shared" si="8"/>
        <v>2407639.318</v>
      </c>
      <c r="CM87" s="227"/>
      <c r="CN87" s="227"/>
      <c r="CO87" s="227"/>
      <c r="CP87" s="227"/>
      <c r="CQ87" s="227"/>
      <c r="CR87" s="227"/>
      <c r="CS87" s="228"/>
      <c r="CT87" s="14"/>
      <c r="CU87" s="14"/>
      <c r="CV87" s="14"/>
      <c r="CW87" s="14"/>
      <c r="CX87" s="429">
        <f t="shared" si="10"/>
        <v>-407639.31799999997</v>
      </c>
      <c r="CY87" s="429"/>
      <c r="CZ87" s="429"/>
      <c r="DA87" s="429"/>
      <c r="DB87" s="429"/>
      <c r="DC87" s="429"/>
      <c r="DD87" s="429"/>
      <c r="DE87" s="1" t="s">
        <v>504</v>
      </c>
    </row>
    <row r="88" spans="2:109" ht="30" customHeight="1" x14ac:dyDescent="0.15">
      <c r="B88" s="269">
        <v>45317</v>
      </c>
      <c r="C88" s="270"/>
      <c r="D88" s="270"/>
      <c r="E88" s="270"/>
      <c r="F88" s="271"/>
      <c r="G88" s="414">
        <v>126</v>
      </c>
      <c r="H88" s="414"/>
      <c r="I88" s="414"/>
      <c r="J88" s="414"/>
      <c r="K88" s="414"/>
      <c r="L88" s="241" t="s">
        <v>43</v>
      </c>
      <c r="M88" s="221"/>
      <c r="N88" s="221"/>
      <c r="O88" s="221"/>
      <c r="P88" s="221"/>
      <c r="Q88" s="221"/>
      <c r="R88" s="222"/>
      <c r="S88" s="483"/>
      <c r="T88" s="483"/>
      <c r="U88" s="483"/>
      <c r="V88" s="418">
        <v>45379</v>
      </c>
      <c r="W88" s="418"/>
      <c r="X88" s="418"/>
      <c r="Y88" s="241" t="s">
        <v>686</v>
      </c>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2"/>
      <c r="AY88" s="241" t="s">
        <v>431</v>
      </c>
      <c r="AZ88" s="221"/>
      <c r="BA88" s="221"/>
      <c r="BB88" s="221"/>
      <c r="BC88" s="221"/>
      <c r="BD88" s="221"/>
      <c r="BE88" s="221"/>
      <c r="BF88" s="221"/>
      <c r="BG88" s="221"/>
      <c r="BH88" s="221"/>
      <c r="BI88" s="221"/>
      <c r="BJ88" s="221"/>
      <c r="BK88" s="221"/>
      <c r="BL88" s="221"/>
      <c r="BM88" s="221"/>
      <c r="BN88" s="222"/>
      <c r="BO88" s="261" t="s">
        <v>70</v>
      </c>
      <c r="BP88" s="261"/>
      <c r="BQ88" s="261"/>
      <c r="BR88" s="261"/>
      <c r="BS88" s="261"/>
      <c r="BT88" s="261"/>
      <c r="BU88" s="261"/>
      <c r="BV88" s="261"/>
      <c r="BW88" s="261"/>
      <c r="BX88" s="252">
        <v>14000</v>
      </c>
      <c r="BY88" s="252"/>
      <c r="BZ88" s="252"/>
      <c r="CA88" s="252"/>
      <c r="CB88" s="252">
        <v>1</v>
      </c>
      <c r="CC88" s="252"/>
      <c r="CD88" s="252"/>
      <c r="CE88" s="243">
        <f t="shared" si="11"/>
        <v>14000</v>
      </c>
      <c r="CF88" s="243"/>
      <c r="CG88" s="243"/>
      <c r="CH88" s="243"/>
      <c r="CI88" s="243"/>
      <c r="CJ88" s="243"/>
      <c r="CK88" s="243"/>
      <c r="CL88" s="226">
        <f t="shared" si="8"/>
        <v>2421639.318</v>
      </c>
      <c r="CM88" s="227"/>
      <c r="CN88" s="227"/>
      <c r="CO88" s="227"/>
      <c r="CP88" s="227"/>
      <c r="CQ88" s="227"/>
      <c r="CR88" s="227"/>
      <c r="CS88" s="228"/>
      <c r="CT88" s="14"/>
      <c r="CU88" s="14"/>
      <c r="CV88" s="14"/>
      <c r="CW88" s="14"/>
      <c r="CX88" s="429">
        <f t="shared" si="10"/>
        <v>-421639.31799999997</v>
      </c>
      <c r="CY88" s="429"/>
      <c r="CZ88" s="429"/>
      <c r="DA88" s="429"/>
      <c r="DB88" s="429"/>
      <c r="DC88" s="429"/>
      <c r="DD88" s="429"/>
    </row>
    <row r="89" spans="2:109" ht="30" customHeight="1" x14ac:dyDescent="0.15">
      <c r="B89" s="269">
        <v>45317</v>
      </c>
      <c r="C89" s="270"/>
      <c r="D89" s="270"/>
      <c r="E89" s="270"/>
      <c r="F89" s="271"/>
      <c r="G89" s="414">
        <v>126</v>
      </c>
      <c r="H89" s="414"/>
      <c r="I89" s="414"/>
      <c r="J89" s="414"/>
      <c r="K89" s="414"/>
      <c r="L89" s="241" t="s">
        <v>43</v>
      </c>
      <c r="M89" s="221"/>
      <c r="N89" s="221"/>
      <c r="O89" s="221"/>
      <c r="P89" s="221"/>
      <c r="Q89" s="221"/>
      <c r="R89" s="222"/>
      <c r="S89" s="483"/>
      <c r="T89" s="483"/>
      <c r="U89" s="483"/>
      <c r="V89" s="418">
        <v>45379</v>
      </c>
      <c r="W89" s="418"/>
      <c r="X89" s="418"/>
      <c r="Y89" s="241" t="s">
        <v>686</v>
      </c>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2"/>
      <c r="AY89" s="241" t="s">
        <v>432</v>
      </c>
      <c r="AZ89" s="221"/>
      <c r="BA89" s="221"/>
      <c r="BB89" s="221"/>
      <c r="BC89" s="221"/>
      <c r="BD89" s="221"/>
      <c r="BE89" s="221"/>
      <c r="BF89" s="221"/>
      <c r="BG89" s="221"/>
      <c r="BH89" s="221"/>
      <c r="BI89" s="221"/>
      <c r="BJ89" s="221"/>
      <c r="BK89" s="221"/>
      <c r="BL89" s="221"/>
      <c r="BM89" s="221"/>
      <c r="BN89" s="222"/>
      <c r="BO89" s="261" t="s">
        <v>70</v>
      </c>
      <c r="BP89" s="261"/>
      <c r="BQ89" s="261"/>
      <c r="BR89" s="261"/>
      <c r="BS89" s="261"/>
      <c r="BT89" s="261"/>
      <c r="BU89" s="261"/>
      <c r="BV89" s="261"/>
      <c r="BW89" s="261"/>
      <c r="BX89" s="252">
        <v>14000</v>
      </c>
      <c r="BY89" s="252"/>
      <c r="BZ89" s="252"/>
      <c r="CA89" s="252"/>
      <c r="CB89" s="252">
        <v>1</v>
      </c>
      <c r="CC89" s="252"/>
      <c r="CD89" s="252"/>
      <c r="CE89" s="243">
        <f t="shared" si="11"/>
        <v>14000</v>
      </c>
      <c r="CF89" s="243"/>
      <c r="CG89" s="243"/>
      <c r="CH89" s="243"/>
      <c r="CI89" s="243"/>
      <c r="CJ89" s="243"/>
      <c r="CK89" s="243"/>
      <c r="CL89" s="226">
        <f t="shared" si="8"/>
        <v>2435639.318</v>
      </c>
      <c r="CM89" s="227"/>
      <c r="CN89" s="227"/>
      <c r="CO89" s="227"/>
      <c r="CP89" s="227"/>
      <c r="CQ89" s="227"/>
      <c r="CR89" s="227"/>
      <c r="CS89" s="228"/>
      <c r="CT89" s="14"/>
      <c r="CU89" s="14"/>
      <c r="CV89" s="14"/>
      <c r="CW89" s="14"/>
      <c r="CX89" s="429">
        <f t="shared" si="10"/>
        <v>-435639.31799999997</v>
      </c>
      <c r="CY89" s="429"/>
      <c r="CZ89" s="429"/>
      <c r="DA89" s="429"/>
      <c r="DB89" s="429"/>
      <c r="DC89" s="429"/>
      <c r="DD89" s="429"/>
    </row>
    <row r="90" spans="2:109" s="12" customFormat="1" ht="30" customHeight="1" x14ac:dyDescent="0.15">
      <c r="B90" s="269">
        <v>45317</v>
      </c>
      <c r="C90" s="270"/>
      <c r="D90" s="270"/>
      <c r="E90" s="270"/>
      <c r="F90" s="271"/>
      <c r="G90" s="414">
        <v>127</v>
      </c>
      <c r="H90" s="414"/>
      <c r="I90" s="414"/>
      <c r="J90" s="414"/>
      <c r="K90" s="414"/>
      <c r="L90" s="241" t="s">
        <v>43</v>
      </c>
      <c r="M90" s="221"/>
      <c r="N90" s="221"/>
      <c r="O90" s="221"/>
      <c r="P90" s="221"/>
      <c r="Q90" s="221"/>
      <c r="R90" s="222"/>
      <c r="S90" s="483"/>
      <c r="T90" s="483"/>
      <c r="U90" s="483"/>
      <c r="V90" s="418">
        <v>45351</v>
      </c>
      <c r="W90" s="418"/>
      <c r="X90" s="418"/>
      <c r="Y90" s="241" t="s">
        <v>433</v>
      </c>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2"/>
      <c r="AY90" s="241"/>
      <c r="AZ90" s="221"/>
      <c r="BA90" s="221"/>
      <c r="BB90" s="221"/>
      <c r="BC90" s="221"/>
      <c r="BD90" s="221"/>
      <c r="BE90" s="221"/>
      <c r="BF90" s="221"/>
      <c r="BG90" s="221"/>
      <c r="BH90" s="221"/>
      <c r="BI90" s="221"/>
      <c r="BJ90" s="221"/>
      <c r="BK90" s="221"/>
      <c r="BL90" s="221"/>
      <c r="BM90" s="221"/>
      <c r="BN90" s="222"/>
      <c r="BO90" s="261" t="s">
        <v>34</v>
      </c>
      <c r="BP90" s="261"/>
      <c r="BQ90" s="261"/>
      <c r="BR90" s="261"/>
      <c r="BS90" s="261"/>
      <c r="BT90" s="261"/>
      <c r="BU90" s="261"/>
      <c r="BV90" s="261"/>
      <c r="BW90" s="261"/>
      <c r="BX90" s="252">
        <v>5802</v>
      </c>
      <c r="BY90" s="252"/>
      <c r="BZ90" s="252"/>
      <c r="CA90" s="252"/>
      <c r="CB90" s="252">
        <v>1</v>
      </c>
      <c r="CC90" s="252"/>
      <c r="CD90" s="252"/>
      <c r="CE90" s="243">
        <f t="shared" si="11"/>
        <v>5802</v>
      </c>
      <c r="CF90" s="243"/>
      <c r="CG90" s="243"/>
      <c r="CH90" s="243"/>
      <c r="CI90" s="243"/>
      <c r="CJ90" s="243"/>
      <c r="CK90" s="243"/>
      <c r="CL90" s="226">
        <f t="shared" si="8"/>
        <v>2441441.318</v>
      </c>
      <c r="CM90" s="227"/>
      <c r="CN90" s="227"/>
      <c r="CO90" s="227"/>
      <c r="CP90" s="227"/>
      <c r="CQ90" s="227"/>
      <c r="CR90" s="227"/>
      <c r="CS90" s="228"/>
      <c r="CT90" s="14"/>
      <c r="CU90" s="14"/>
      <c r="CV90" s="14"/>
      <c r="CW90" s="14"/>
      <c r="CX90" s="429">
        <f t="shared" si="10"/>
        <v>-441441.31799999997</v>
      </c>
      <c r="CY90" s="429"/>
      <c r="CZ90" s="429"/>
      <c r="DA90" s="429"/>
      <c r="DB90" s="429"/>
      <c r="DC90" s="429"/>
      <c r="DD90" s="429"/>
    </row>
    <row r="91" spans="2:109" ht="30" customHeight="1" x14ac:dyDescent="0.15">
      <c r="B91" s="480"/>
      <c r="C91" s="481"/>
      <c r="D91" s="481"/>
      <c r="E91" s="481"/>
      <c r="F91" s="482"/>
      <c r="G91" s="440" t="s">
        <v>474</v>
      </c>
      <c r="H91" s="440"/>
      <c r="I91" s="440"/>
      <c r="J91" s="440"/>
      <c r="K91" s="440"/>
      <c r="L91" s="241" t="s">
        <v>125</v>
      </c>
      <c r="M91" s="221"/>
      <c r="N91" s="221"/>
      <c r="O91" s="221"/>
      <c r="P91" s="221"/>
      <c r="Q91" s="221"/>
      <c r="R91" s="222"/>
      <c r="S91" s="415"/>
      <c r="T91" s="416"/>
      <c r="U91" s="417"/>
      <c r="V91" s="229">
        <v>45351</v>
      </c>
      <c r="W91" s="230"/>
      <c r="X91" s="231"/>
      <c r="Y91" s="259" t="s">
        <v>707</v>
      </c>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61"/>
      <c r="AZ91" s="261"/>
      <c r="BA91" s="261"/>
      <c r="BB91" s="261"/>
      <c r="BC91" s="261"/>
      <c r="BD91" s="261"/>
      <c r="BE91" s="261"/>
      <c r="BF91" s="261"/>
      <c r="BG91" s="261"/>
      <c r="BH91" s="261"/>
      <c r="BI91" s="261"/>
      <c r="BJ91" s="261"/>
      <c r="BK91" s="261"/>
      <c r="BL91" s="261"/>
      <c r="BM91" s="261"/>
      <c r="BN91" s="261"/>
      <c r="BO91" s="261" t="s">
        <v>401</v>
      </c>
      <c r="BP91" s="261"/>
      <c r="BQ91" s="261"/>
      <c r="BR91" s="261"/>
      <c r="BS91" s="261"/>
      <c r="BT91" s="261"/>
      <c r="BU91" s="261"/>
      <c r="BV91" s="261"/>
      <c r="BW91" s="261"/>
      <c r="BX91" s="252">
        <v>220000</v>
      </c>
      <c r="BY91" s="252"/>
      <c r="BZ91" s="252"/>
      <c r="CA91" s="252"/>
      <c r="CB91" s="252">
        <v>1</v>
      </c>
      <c r="CC91" s="252"/>
      <c r="CD91" s="252"/>
      <c r="CE91" s="235">
        <f t="shared" si="11"/>
        <v>220000</v>
      </c>
      <c r="CF91" s="236"/>
      <c r="CG91" s="236"/>
      <c r="CH91" s="236"/>
      <c r="CI91" s="236"/>
      <c r="CJ91" s="236"/>
      <c r="CK91" s="237"/>
      <c r="CL91" s="226">
        <f t="shared" si="8"/>
        <v>2661441.318</v>
      </c>
      <c r="CM91" s="227"/>
      <c r="CN91" s="227"/>
      <c r="CO91" s="227"/>
      <c r="CP91" s="227"/>
      <c r="CQ91" s="227"/>
      <c r="CR91" s="227"/>
      <c r="CS91" s="228"/>
      <c r="CT91" s="15"/>
      <c r="CU91" s="15"/>
      <c r="CV91" s="15"/>
      <c r="CW91" s="15"/>
      <c r="CX91" s="429">
        <f t="shared" si="10"/>
        <v>-661441.31799999997</v>
      </c>
      <c r="CY91" s="429"/>
      <c r="CZ91" s="429"/>
      <c r="DA91" s="429"/>
      <c r="DB91" s="429"/>
      <c r="DC91" s="429"/>
      <c r="DD91" s="429"/>
    </row>
    <row r="92" spans="2:109" ht="30" customHeight="1" x14ac:dyDescent="0.15">
      <c r="B92" s="338">
        <v>45320</v>
      </c>
      <c r="C92" s="339"/>
      <c r="D92" s="339"/>
      <c r="E92" s="339"/>
      <c r="F92" s="340"/>
      <c r="G92" s="362">
        <v>128</v>
      </c>
      <c r="H92" s="363"/>
      <c r="I92" s="363"/>
      <c r="J92" s="363"/>
      <c r="K92" s="364"/>
      <c r="L92" s="241" t="s">
        <v>50</v>
      </c>
      <c r="M92" s="221"/>
      <c r="N92" s="221"/>
      <c r="O92" s="221"/>
      <c r="P92" s="221"/>
      <c r="Q92" s="221"/>
      <c r="R92" s="222"/>
      <c r="S92" s="229"/>
      <c r="T92" s="230"/>
      <c r="U92" s="231"/>
      <c r="V92" s="229">
        <v>45373</v>
      </c>
      <c r="W92" s="230"/>
      <c r="X92" s="231"/>
      <c r="Y92" s="241" t="s">
        <v>588</v>
      </c>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2"/>
      <c r="AY92" s="241"/>
      <c r="AZ92" s="221"/>
      <c r="BA92" s="221"/>
      <c r="BB92" s="221"/>
      <c r="BC92" s="221"/>
      <c r="BD92" s="221"/>
      <c r="BE92" s="221"/>
      <c r="BF92" s="221"/>
      <c r="BG92" s="221"/>
      <c r="BH92" s="221"/>
      <c r="BI92" s="221"/>
      <c r="BJ92" s="221"/>
      <c r="BK92" s="221"/>
      <c r="BL92" s="221"/>
      <c r="BM92" s="221"/>
      <c r="BN92" s="222"/>
      <c r="BO92" s="283" t="s">
        <v>34</v>
      </c>
      <c r="BP92" s="284"/>
      <c r="BQ92" s="284"/>
      <c r="BR92" s="284"/>
      <c r="BS92" s="284"/>
      <c r="BT92" s="284"/>
      <c r="BU92" s="284"/>
      <c r="BV92" s="284"/>
      <c r="BW92" s="285"/>
      <c r="BX92" s="226">
        <v>901</v>
      </c>
      <c r="BY92" s="227"/>
      <c r="BZ92" s="227"/>
      <c r="CA92" s="228"/>
      <c r="CB92" s="238">
        <v>5</v>
      </c>
      <c r="CC92" s="239"/>
      <c r="CD92" s="240"/>
      <c r="CE92" s="226">
        <f t="shared" si="11"/>
        <v>4505</v>
      </c>
      <c r="CF92" s="227"/>
      <c r="CG92" s="227"/>
      <c r="CH92" s="227"/>
      <c r="CI92" s="227"/>
      <c r="CJ92" s="227"/>
      <c r="CK92" s="228"/>
      <c r="CL92" s="226">
        <f t="shared" si="8"/>
        <v>2665946.318</v>
      </c>
      <c r="CM92" s="227"/>
      <c r="CN92" s="227"/>
      <c r="CO92" s="227"/>
      <c r="CP92" s="227"/>
      <c r="CQ92" s="227"/>
      <c r="CR92" s="227"/>
      <c r="CS92" s="228"/>
      <c r="CT92" s="13" t="s">
        <v>11</v>
      </c>
      <c r="CU92" s="14" t="s">
        <v>12</v>
      </c>
      <c r="CV92" s="14" t="s">
        <v>13</v>
      </c>
      <c r="CW92" s="14" t="s">
        <v>14</v>
      </c>
      <c r="CX92" s="429">
        <f t="shared" si="10"/>
        <v>-665946.31799999997</v>
      </c>
      <c r="CY92" s="429"/>
      <c r="CZ92" s="429"/>
      <c r="DA92" s="429"/>
      <c r="DB92" s="429"/>
      <c r="DC92" s="429"/>
      <c r="DD92" s="429"/>
    </row>
    <row r="93" spans="2:109" ht="32.25" customHeight="1" x14ac:dyDescent="0.15">
      <c r="B93" s="338">
        <v>45323</v>
      </c>
      <c r="C93" s="339"/>
      <c r="D93" s="339"/>
      <c r="E93" s="339"/>
      <c r="F93" s="340"/>
      <c r="G93" s="272" t="s">
        <v>576</v>
      </c>
      <c r="H93" s="273"/>
      <c r="I93" s="273"/>
      <c r="J93" s="273"/>
      <c r="K93" s="274"/>
      <c r="L93" s="241" t="s">
        <v>141</v>
      </c>
      <c r="M93" s="221"/>
      <c r="N93" s="221"/>
      <c r="O93" s="221"/>
      <c r="P93" s="221"/>
      <c r="Q93" s="221"/>
      <c r="R93" s="222"/>
      <c r="S93" s="418"/>
      <c r="T93" s="418"/>
      <c r="U93" s="418"/>
      <c r="V93" s="442">
        <v>45380</v>
      </c>
      <c r="W93" s="442"/>
      <c r="X93" s="442"/>
      <c r="Y93" s="241" t="s">
        <v>766</v>
      </c>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2"/>
      <c r="AY93" s="241" t="s">
        <v>511</v>
      </c>
      <c r="AZ93" s="221"/>
      <c r="BA93" s="221"/>
      <c r="BB93" s="221"/>
      <c r="BC93" s="221"/>
      <c r="BD93" s="221"/>
      <c r="BE93" s="221"/>
      <c r="BF93" s="221"/>
      <c r="BG93" s="221"/>
      <c r="BH93" s="221"/>
      <c r="BI93" s="221"/>
      <c r="BJ93" s="221"/>
      <c r="BK93" s="221"/>
      <c r="BL93" s="221"/>
      <c r="BM93" s="221"/>
      <c r="BN93" s="222"/>
      <c r="BO93" s="259"/>
      <c r="BP93" s="259"/>
      <c r="BQ93" s="259"/>
      <c r="BR93" s="259"/>
      <c r="BS93" s="259"/>
      <c r="BT93" s="259"/>
      <c r="BU93" s="259"/>
      <c r="BV93" s="259"/>
      <c r="BW93" s="259"/>
      <c r="BX93" s="301">
        <v>77600</v>
      </c>
      <c r="BY93" s="301"/>
      <c r="BZ93" s="301"/>
      <c r="CA93" s="301"/>
      <c r="CB93" s="252">
        <v>1</v>
      </c>
      <c r="CC93" s="252"/>
      <c r="CD93" s="252"/>
      <c r="CE93" s="226">
        <f t="shared" si="11"/>
        <v>77600</v>
      </c>
      <c r="CF93" s="227"/>
      <c r="CG93" s="227"/>
      <c r="CH93" s="227"/>
      <c r="CI93" s="227"/>
      <c r="CJ93" s="227"/>
      <c r="CK93" s="228"/>
      <c r="CL93" s="226">
        <f t="shared" si="8"/>
        <v>2743546.318</v>
      </c>
      <c r="CM93" s="227"/>
      <c r="CN93" s="227"/>
      <c r="CO93" s="227"/>
      <c r="CP93" s="227"/>
      <c r="CQ93" s="227"/>
      <c r="CR93" s="227"/>
      <c r="CS93" s="228"/>
      <c r="CT93" s="15"/>
      <c r="CU93" s="15"/>
      <c r="CV93" s="15"/>
      <c r="CW93" s="15"/>
      <c r="CX93" s="429">
        <f t="shared" si="10"/>
        <v>-743546.31799999997</v>
      </c>
      <c r="CY93" s="429"/>
      <c r="CZ93" s="429"/>
      <c r="DA93" s="429"/>
      <c r="DB93" s="429"/>
      <c r="DC93" s="429"/>
      <c r="DD93" s="429"/>
    </row>
    <row r="94" spans="2:109" s="12" customFormat="1" ht="30" customHeight="1" x14ac:dyDescent="0.15">
      <c r="B94" s="513">
        <v>45327</v>
      </c>
      <c r="C94" s="513"/>
      <c r="D94" s="513"/>
      <c r="E94" s="513"/>
      <c r="F94" s="513"/>
      <c r="G94" s="272" t="s">
        <v>281</v>
      </c>
      <c r="H94" s="273"/>
      <c r="I94" s="273"/>
      <c r="J94" s="273"/>
      <c r="K94" s="274"/>
      <c r="L94" s="241" t="s">
        <v>274</v>
      </c>
      <c r="M94" s="221"/>
      <c r="N94" s="221"/>
      <c r="O94" s="221"/>
      <c r="P94" s="221"/>
      <c r="Q94" s="221"/>
      <c r="R94" s="222"/>
      <c r="S94" s="229"/>
      <c r="T94" s="230"/>
      <c r="U94" s="231"/>
      <c r="V94" s="229">
        <v>45351</v>
      </c>
      <c r="W94" s="230"/>
      <c r="X94" s="231"/>
      <c r="Y94" s="232" t="s">
        <v>541</v>
      </c>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4"/>
      <c r="AY94" s="232"/>
      <c r="AZ94" s="233"/>
      <c r="BA94" s="233"/>
      <c r="BB94" s="233"/>
      <c r="BC94" s="233"/>
      <c r="BD94" s="233"/>
      <c r="BE94" s="233"/>
      <c r="BF94" s="233"/>
      <c r="BG94" s="233"/>
      <c r="BH94" s="233"/>
      <c r="BI94" s="233"/>
      <c r="BJ94" s="233"/>
      <c r="BK94" s="233"/>
      <c r="BL94" s="233"/>
      <c r="BM94" s="233"/>
      <c r="BN94" s="234"/>
      <c r="BO94" s="232" t="s">
        <v>176</v>
      </c>
      <c r="BP94" s="233"/>
      <c r="BQ94" s="233"/>
      <c r="BR94" s="233"/>
      <c r="BS94" s="233"/>
      <c r="BT94" s="233"/>
      <c r="BU94" s="233"/>
      <c r="BV94" s="233"/>
      <c r="BW94" s="234"/>
      <c r="BX94" s="235">
        <v>447953</v>
      </c>
      <c r="BY94" s="236"/>
      <c r="BZ94" s="236"/>
      <c r="CA94" s="237"/>
      <c r="CB94" s="238">
        <v>1</v>
      </c>
      <c r="CC94" s="239"/>
      <c r="CD94" s="240"/>
      <c r="CE94" s="235">
        <f t="shared" si="11"/>
        <v>447953</v>
      </c>
      <c r="CF94" s="236"/>
      <c r="CG94" s="236"/>
      <c r="CH94" s="236"/>
      <c r="CI94" s="236"/>
      <c r="CJ94" s="236"/>
      <c r="CK94" s="237"/>
      <c r="CL94" s="226">
        <f t="shared" si="8"/>
        <v>3191499.318</v>
      </c>
      <c r="CM94" s="227"/>
      <c r="CN94" s="227"/>
      <c r="CO94" s="227"/>
      <c r="CP94" s="227"/>
      <c r="CQ94" s="227"/>
      <c r="CR94" s="227"/>
      <c r="CS94" s="228"/>
      <c r="CT94" s="15"/>
      <c r="CU94" s="15"/>
      <c r="CV94" s="15"/>
      <c r="CW94" s="15"/>
      <c r="CX94" s="429">
        <f t="shared" si="10"/>
        <v>-1191499.318</v>
      </c>
      <c r="CY94" s="429"/>
      <c r="CZ94" s="429"/>
      <c r="DA94" s="429"/>
      <c r="DB94" s="429"/>
      <c r="DC94" s="429"/>
      <c r="DD94" s="429"/>
    </row>
    <row r="95" spans="2:109" ht="30" customHeight="1" x14ac:dyDescent="0.15">
      <c r="B95" s="338"/>
      <c r="C95" s="339"/>
      <c r="D95" s="339"/>
      <c r="E95" s="339"/>
      <c r="F95" s="340"/>
      <c r="G95" s="272" t="s">
        <v>282</v>
      </c>
      <c r="H95" s="273"/>
      <c r="I95" s="273"/>
      <c r="J95" s="273"/>
      <c r="K95" s="274"/>
      <c r="L95" s="241" t="s">
        <v>274</v>
      </c>
      <c r="M95" s="221"/>
      <c r="N95" s="221"/>
      <c r="O95" s="221"/>
      <c r="P95" s="221"/>
      <c r="Q95" s="221"/>
      <c r="R95" s="222"/>
      <c r="S95" s="229"/>
      <c r="T95" s="230"/>
      <c r="U95" s="231"/>
      <c r="V95" s="229">
        <v>45351</v>
      </c>
      <c r="W95" s="230"/>
      <c r="X95" s="231"/>
      <c r="Y95" s="232" t="s">
        <v>545</v>
      </c>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4"/>
      <c r="AY95" s="232"/>
      <c r="AZ95" s="233"/>
      <c r="BA95" s="233"/>
      <c r="BB95" s="233"/>
      <c r="BC95" s="233"/>
      <c r="BD95" s="233"/>
      <c r="BE95" s="233"/>
      <c r="BF95" s="233"/>
      <c r="BG95" s="233"/>
      <c r="BH95" s="233"/>
      <c r="BI95" s="233"/>
      <c r="BJ95" s="233"/>
      <c r="BK95" s="233"/>
      <c r="BL95" s="233"/>
      <c r="BM95" s="233"/>
      <c r="BN95" s="234"/>
      <c r="BO95" s="232" t="s">
        <v>276</v>
      </c>
      <c r="BP95" s="233"/>
      <c r="BQ95" s="233"/>
      <c r="BR95" s="233"/>
      <c r="BS95" s="233"/>
      <c r="BT95" s="233"/>
      <c r="BU95" s="233"/>
      <c r="BV95" s="233"/>
      <c r="BW95" s="234"/>
      <c r="BX95" s="238">
        <v>330000</v>
      </c>
      <c r="BY95" s="239"/>
      <c r="BZ95" s="239"/>
      <c r="CA95" s="240"/>
      <c r="CB95" s="238">
        <v>1</v>
      </c>
      <c r="CC95" s="239"/>
      <c r="CD95" s="240"/>
      <c r="CE95" s="226">
        <f t="shared" si="11"/>
        <v>330000</v>
      </c>
      <c r="CF95" s="227"/>
      <c r="CG95" s="227"/>
      <c r="CH95" s="227"/>
      <c r="CI95" s="227"/>
      <c r="CJ95" s="227"/>
      <c r="CK95" s="228"/>
      <c r="CL95" s="226">
        <f t="shared" si="8"/>
        <v>3521499.318</v>
      </c>
      <c r="CM95" s="227"/>
      <c r="CN95" s="227"/>
      <c r="CO95" s="227"/>
      <c r="CP95" s="227"/>
      <c r="CQ95" s="227"/>
      <c r="CR95" s="227"/>
      <c r="CS95" s="228"/>
      <c r="CT95" s="15"/>
      <c r="CU95" s="15"/>
      <c r="CV95" s="15"/>
      <c r="CW95" s="15"/>
      <c r="CX95" s="429">
        <f t="shared" si="10"/>
        <v>-1521499.318</v>
      </c>
      <c r="CY95" s="429"/>
      <c r="CZ95" s="429"/>
      <c r="DA95" s="429"/>
      <c r="DB95" s="429"/>
      <c r="DC95" s="429"/>
      <c r="DD95" s="429"/>
    </row>
    <row r="96" spans="2:109" ht="30" customHeight="1" x14ac:dyDescent="0.15">
      <c r="B96" s="338">
        <v>45328</v>
      </c>
      <c r="C96" s="339"/>
      <c r="D96" s="339"/>
      <c r="E96" s="339"/>
      <c r="F96" s="340"/>
      <c r="G96" s="272" t="s">
        <v>577</v>
      </c>
      <c r="H96" s="273"/>
      <c r="I96" s="273"/>
      <c r="J96" s="273"/>
      <c r="K96" s="274"/>
      <c r="L96" s="241" t="s">
        <v>19</v>
      </c>
      <c r="M96" s="221"/>
      <c r="N96" s="221"/>
      <c r="O96" s="221"/>
      <c r="P96" s="221"/>
      <c r="Q96" s="221"/>
      <c r="R96" s="222"/>
      <c r="S96" s="229"/>
      <c r="T96" s="230"/>
      <c r="U96" s="231"/>
      <c r="V96" s="229">
        <v>45351</v>
      </c>
      <c r="W96" s="230"/>
      <c r="X96" s="231"/>
      <c r="Y96" s="475" t="s">
        <v>767</v>
      </c>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5"/>
      <c r="AY96" s="232" t="s">
        <v>438</v>
      </c>
      <c r="AZ96" s="233"/>
      <c r="BA96" s="233"/>
      <c r="BB96" s="233"/>
      <c r="BC96" s="233"/>
      <c r="BD96" s="233"/>
      <c r="BE96" s="233"/>
      <c r="BF96" s="233"/>
      <c r="BG96" s="233"/>
      <c r="BH96" s="233"/>
      <c r="BI96" s="233"/>
      <c r="BJ96" s="233"/>
      <c r="BK96" s="233"/>
      <c r="BL96" s="233"/>
      <c r="BM96" s="233"/>
      <c r="BN96" s="234"/>
      <c r="BO96" s="261"/>
      <c r="BP96" s="261"/>
      <c r="BQ96" s="261"/>
      <c r="BR96" s="261"/>
      <c r="BS96" s="261"/>
      <c r="BT96" s="261"/>
      <c r="BU96" s="261"/>
      <c r="BV96" s="261"/>
      <c r="BW96" s="261"/>
      <c r="BX96" s="238">
        <v>63900</v>
      </c>
      <c r="BY96" s="239"/>
      <c r="BZ96" s="239"/>
      <c r="CA96" s="240"/>
      <c r="CB96" s="252">
        <v>1</v>
      </c>
      <c r="CC96" s="252"/>
      <c r="CD96" s="252"/>
      <c r="CE96" s="235">
        <f t="shared" si="11"/>
        <v>63900</v>
      </c>
      <c r="CF96" s="236"/>
      <c r="CG96" s="236"/>
      <c r="CH96" s="236"/>
      <c r="CI96" s="236"/>
      <c r="CJ96" s="236"/>
      <c r="CK96" s="237"/>
      <c r="CL96" s="226">
        <f t="shared" si="8"/>
        <v>3585399.318</v>
      </c>
      <c r="CM96" s="227"/>
      <c r="CN96" s="227"/>
      <c r="CO96" s="227"/>
      <c r="CP96" s="227"/>
      <c r="CQ96" s="227"/>
      <c r="CR96" s="227"/>
      <c r="CS96" s="228"/>
      <c r="CT96" s="31" t="s">
        <v>11</v>
      </c>
      <c r="CU96" s="32" t="s">
        <v>12</v>
      </c>
      <c r="CV96" s="32" t="s">
        <v>13</v>
      </c>
      <c r="CW96" s="32" t="s">
        <v>14</v>
      </c>
      <c r="CX96" s="429">
        <f t="shared" si="10"/>
        <v>-1585399.318</v>
      </c>
      <c r="CY96" s="429"/>
      <c r="CZ96" s="429"/>
      <c r="DA96" s="429"/>
      <c r="DB96" s="429"/>
      <c r="DC96" s="429"/>
      <c r="DD96" s="429"/>
    </row>
    <row r="97" spans="2:110" s="12" customFormat="1" ht="30" customHeight="1" x14ac:dyDescent="0.15">
      <c r="B97" s="269">
        <v>45324</v>
      </c>
      <c r="C97" s="270"/>
      <c r="D97" s="270"/>
      <c r="E97" s="270"/>
      <c r="F97" s="271"/>
      <c r="G97" s="272">
        <v>134</v>
      </c>
      <c r="H97" s="273"/>
      <c r="I97" s="273"/>
      <c r="J97" s="273"/>
      <c r="K97" s="274"/>
      <c r="L97" s="241" t="s">
        <v>50</v>
      </c>
      <c r="M97" s="221"/>
      <c r="N97" s="221"/>
      <c r="O97" s="221"/>
      <c r="P97" s="221"/>
      <c r="Q97" s="221"/>
      <c r="R97" s="222"/>
      <c r="S97" s="229"/>
      <c r="T97" s="230"/>
      <c r="U97" s="231"/>
      <c r="V97" s="229">
        <v>45373</v>
      </c>
      <c r="W97" s="230"/>
      <c r="X97" s="231"/>
      <c r="Y97" s="259" t="s">
        <v>712</v>
      </c>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59"/>
      <c r="BA97" s="259"/>
      <c r="BB97" s="259"/>
      <c r="BC97" s="259"/>
      <c r="BD97" s="259"/>
      <c r="BE97" s="259"/>
      <c r="BF97" s="259"/>
      <c r="BG97" s="259"/>
      <c r="BH97" s="259"/>
      <c r="BI97" s="259"/>
      <c r="BJ97" s="259"/>
      <c r="BK97" s="259"/>
      <c r="BL97" s="259"/>
      <c r="BM97" s="259"/>
      <c r="BN97" s="259"/>
      <c r="BO97" s="259" t="s">
        <v>34</v>
      </c>
      <c r="BP97" s="259"/>
      <c r="BQ97" s="259"/>
      <c r="BR97" s="259"/>
      <c r="BS97" s="259"/>
      <c r="BT97" s="259"/>
      <c r="BU97" s="259"/>
      <c r="BV97" s="259"/>
      <c r="BW97" s="259"/>
      <c r="BX97" s="243">
        <v>6514</v>
      </c>
      <c r="BY97" s="243"/>
      <c r="BZ97" s="243"/>
      <c r="CA97" s="243"/>
      <c r="CB97" s="252">
        <v>1</v>
      </c>
      <c r="CC97" s="252"/>
      <c r="CD97" s="252"/>
      <c r="CE97" s="235">
        <f t="shared" si="11"/>
        <v>6514</v>
      </c>
      <c r="CF97" s="236"/>
      <c r="CG97" s="236"/>
      <c r="CH97" s="236"/>
      <c r="CI97" s="236"/>
      <c r="CJ97" s="236"/>
      <c r="CK97" s="237"/>
      <c r="CL97" s="226">
        <f t="shared" si="8"/>
        <v>3591913.318</v>
      </c>
      <c r="CM97" s="227"/>
      <c r="CN97" s="227"/>
      <c r="CO97" s="227"/>
      <c r="CP97" s="227"/>
      <c r="CQ97" s="227"/>
      <c r="CR97" s="227"/>
      <c r="CS97" s="228"/>
      <c r="CT97" s="15"/>
      <c r="CU97" s="15"/>
      <c r="CV97" s="15"/>
      <c r="CW97" s="15"/>
      <c r="CX97" s="429">
        <f t="shared" si="10"/>
        <v>-1591913.318</v>
      </c>
      <c r="CY97" s="429"/>
      <c r="CZ97" s="429"/>
      <c r="DA97" s="429"/>
      <c r="DB97" s="429"/>
      <c r="DC97" s="429"/>
      <c r="DD97" s="429"/>
      <c r="DE97" s="12" t="s">
        <v>504</v>
      </c>
    </row>
    <row r="98" spans="2:110" ht="30" customHeight="1" x14ac:dyDescent="0.15">
      <c r="B98" s="322">
        <v>45330</v>
      </c>
      <c r="C98" s="323"/>
      <c r="D98" s="323"/>
      <c r="E98" s="323"/>
      <c r="F98" s="324"/>
      <c r="G98" s="325">
        <v>142</v>
      </c>
      <c r="H98" s="326"/>
      <c r="I98" s="326"/>
      <c r="J98" s="326"/>
      <c r="K98" s="327"/>
      <c r="L98" s="232" t="s">
        <v>352</v>
      </c>
      <c r="M98" s="233"/>
      <c r="N98" s="233"/>
      <c r="O98" s="233"/>
      <c r="P98" s="233"/>
      <c r="Q98" s="233"/>
      <c r="R98" s="234"/>
      <c r="S98" s="430"/>
      <c r="T98" s="431"/>
      <c r="U98" s="432"/>
      <c r="V98" s="266">
        <v>45373</v>
      </c>
      <c r="W98" s="267"/>
      <c r="X98" s="268"/>
      <c r="Y98" s="232" t="s">
        <v>710</v>
      </c>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4"/>
      <c r="AY98" s="430"/>
      <c r="AZ98" s="431"/>
      <c r="BA98" s="431"/>
      <c r="BB98" s="431"/>
      <c r="BC98" s="431"/>
      <c r="BD98" s="431"/>
      <c r="BE98" s="431"/>
      <c r="BF98" s="431"/>
      <c r="BG98" s="431"/>
      <c r="BH98" s="431"/>
      <c r="BI98" s="431"/>
      <c r="BJ98" s="431"/>
      <c r="BK98" s="431"/>
      <c r="BL98" s="431"/>
      <c r="BM98" s="431"/>
      <c r="BN98" s="432"/>
      <c r="BO98" s="430"/>
      <c r="BP98" s="431"/>
      <c r="BQ98" s="431"/>
      <c r="BR98" s="431"/>
      <c r="BS98" s="431"/>
      <c r="BT98" s="431"/>
      <c r="BU98" s="431"/>
      <c r="BV98" s="431"/>
      <c r="BW98" s="432"/>
      <c r="BX98" s="238">
        <v>3857</v>
      </c>
      <c r="BY98" s="239"/>
      <c r="BZ98" s="239"/>
      <c r="CA98" s="240"/>
      <c r="CB98" s="238">
        <v>1</v>
      </c>
      <c r="CC98" s="239"/>
      <c r="CD98" s="240"/>
      <c r="CE98" s="238">
        <f t="shared" si="11"/>
        <v>3857</v>
      </c>
      <c r="CF98" s="239"/>
      <c r="CG98" s="239"/>
      <c r="CH98" s="239"/>
      <c r="CI98" s="239"/>
      <c r="CJ98" s="239"/>
      <c r="CK98" s="240"/>
      <c r="CL98" s="226">
        <f t="shared" si="8"/>
        <v>3595770.318</v>
      </c>
      <c r="CM98" s="227"/>
      <c r="CN98" s="227"/>
      <c r="CO98" s="227"/>
      <c r="CP98" s="227"/>
      <c r="CQ98" s="227"/>
      <c r="CR98" s="227"/>
      <c r="CS98" s="228"/>
      <c r="CT98" s="142">
        <f>2000000-CL98</f>
        <v>-1595770.318</v>
      </c>
      <c r="CU98" s="135"/>
      <c r="CV98" s="135"/>
      <c r="CW98" s="1"/>
      <c r="CX98" s="532"/>
      <c r="CY98" s="532"/>
      <c r="CZ98" s="532"/>
      <c r="DA98" s="532"/>
      <c r="DB98" s="532"/>
      <c r="DC98" s="532"/>
      <c r="DD98" s="532"/>
    </row>
    <row r="99" spans="2:110" ht="30" customHeight="1" x14ac:dyDescent="0.15">
      <c r="B99" s="322">
        <v>45330</v>
      </c>
      <c r="C99" s="323"/>
      <c r="D99" s="323"/>
      <c r="E99" s="323"/>
      <c r="F99" s="324"/>
      <c r="G99" s="325">
        <v>142</v>
      </c>
      <c r="H99" s="326"/>
      <c r="I99" s="326"/>
      <c r="J99" s="326"/>
      <c r="K99" s="327"/>
      <c r="L99" s="232" t="s">
        <v>50</v>
      </c>
      <c r="M99" s="233"/>
      <c r="N99" s="233"/>
      <c r="O99" s="233"/>
      <c r="P99" s="233"/>
      <c r="Q99" s="233"/>
      <c r="R99" s="234"/>
      <c r="S99" s="430"/>
      <c r="T99" s="431"/>
      <c r="U99" s="432"/>
      <c r="V99" s="266">
        <v>45373</v>
      </c>
      <c r="W99" s="267"/>
      <c r="X99" s="268"/>
      <c r="Y99" s="232" t="s">
        <v>711</v>
      </c>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4"/>
      <c r="AY99" s="430"/>
      <c r="AZ99" s="431"/>
      <c r="BA99" s="431"/>
      <c r="BB99" s="431"/>
      <c r="BC99" s="431"/>
      <c r="BD99" s="431"/>
      <c r="BE99" s="431"/>
      <c r="BF99" s="431"/>
      <c r="BG99" s="431"/>
      <c r="BH99" s="431"/>
      <c r="BI99" s="431"/>
      <c r="BJ99" s="431"/>
      <c r="BK99" s="431"/>
      <c r="BL99" s="431"/>
      <c r="BM99" s="431"/>
      <c r="BN99" s="432"/>
      <c r="BO99" s="430"/>
      <c r="BP99" s="431"/>
      <c r="BQ99" s="431"/>
      <c r="BR99" s="431"/>
      <c r="BS99" s="431"/>
      <c r="BT99" s="431"/>
      <c r="BU99" s="431"/>
      <c r="BV99" s="431"/>
      <c r="BW99" s="432"/>
      <c r="BX99" s="238">
        <v>439</v>
      </c>
      <c r="BY99" s="239"/>
      <c r="BZ99" s="239"/>
      <c r="CA99" s="240"/>
      <c r="CB99" s="238">
        <v>1</v>
      </c>
      <c r="CC99" s="239"/>
      <c r="CD99" s="240"/>
      <c r="CE99" s="238">
        <f t="shared" si="11"/>
        <v>439</v>
      </c>
      <c r="CF99" s="239"/>
      <c r="CG99" s="239"/>
      <c r="CH99" s="239"/>
      <c r="CI99" s="239"/>
      <c r="CJ99" s="239"/>
      <c r="CK99" s="240"/>
      <c r="CL99" s="226">
        <f t="shared" si="8"/>
        <v>3596209.318</v>
      </c>
      <c r="CM99" s="227"/>
      <c r="CN99" s="227"/>
      <c r="CO99" s="227"/>
      <c r="CP99" s="227"/>
      <c r="CQ99" s="227"/>
      <c r="CR99" s="227"/>
      <c r="CS99" s="228"/>
      <c r="CT99" s="142">
        <f>2000000-CL99</f>
        <v>-1596209.318</v>
      </c>
      <c r="CU99" s="135"/>
      <c r="CV99" s="135"/>
      <c r="CW99" s="1"/>
      <c r="CX99" s="244"/>
      <c r="CY99" s="244"/>
      <c r="CZ99" s="244"/>
      <c r="DA99" s="244"/>
      <c r="DB99" s="244"/>
      <c r="DC99" s="244"/>
      <c r="DD99" s="244"/>
    </row>
    <row r="100" spans="2:110" ht="30.75" customHeight="1" x14ac:dyDescent="0.15">
      <c r="B100" s="480"/>
      <c r="C100" s="481"/>
      <c r="D100" s="481"/>
      <c r="E100" s="481"/>
      <c r="F100" s="482"/>
      <c r="G100" s="272" t="s">
        <v>578</v>
      </c>
      <c r="H100" s="273"/>
      <c r="I100" s="273"/>
      <c r="J100" s="273"/>
      <c r="K100" s="274"/>
      <c r="L100" s="241" t="s">
        <v>141</v>
      </c>
      <c r="M100" s="221"/>
      <c r="N100" s="221"/>
      <c r="O100" s="221"/>
      <c r="P100" s="221"/>
      <c r="Q100" s="221"/>
      <c r="R100" s="222"/>
      <c r="S100" s="229"/>
      <c r="T100" s="230"/>
      <c r="U100" s="231"/>
      <c r="V100" s="229">
        <v>45366</v>
      </c>
      <c r="W100" s="230"/>
      <c r="X100" s="231"/>
      <c r="Y100" s="241" t="s">
        <v>687</v>
      </c>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2"/>
      <c r="AY100" s="259" t="s">
        <v>489</v>
      </c>
      <c r="AZ100" s="259"/>
      <c r="BA100" s="259"/>
      <c r="BB100" s="259"/>
      <c r="BC100" s="259"/>
      <c r="BD100" s="259"/>
      <c r="BE100" s="259"/>
      <c r="BF100" s="259"/>
      <c r="BG100" s="259"/>
      <c r="BH100" s="259"/>
      <c r="BI100" s="259"/>
      <c r="BJ100" s="259"/>
      <c r="BK100" s="259"/>
      <c r="BL100" s="259"/>
      <c r="BM100" s="259"/>
      <c r="BN100" s="259"/>
      <c r="BO100" s="261"/>
      <c r="BP100" s="261"/>
      <c r="BQ100" s="261"/>
      <c r="BR100" s="261"/>
      <c r="BS100" s="261"/>
      <c r="BT100" s="261"/>
      <c r="BU100" s="261"/>
      <c r="BV100" s="261"/>
      <c r="BW100" s="261"/>
      <c r="BX100" s="252">
        <v>68340</v>
      </c>
      <c r="BY100" s="252"/>
      <c r="BZ100" s="252"/>
      <c r="CA100" s="252"/>
      <c r="CB100" s="252">
        <v>1</v>
      </c>
      <c r="CC100" s="252"/>
      <c r="CD100" s="252"/>
      <c r="CE100" s="226">
        <f t="shared" si="11"/>
        <v>68340</v>
      </c>
      <c r="CF100" s="227"/>
      <c r="CG100" s="227"/>
      <c r="CH100" s="227"/>
      <c r="CI100" s="227"/>
      <c r="CJ100" s="227"/>
      <c r="CK100" s="228"/>
      <c r="CL100" s="226">
        <f t="shared" si="8"/>
        <v>3664549.318</v>
      </c>
      <c r="CM100" s="227"/>
      <c r="CN100" s="227"/>
      <c r="CO100" s="227"/>
      <c r="CP100" s="227"/>
      <c r="CQ100" s="227"/>
      <c r="CR100" s="227"/>
      <c r="CS100" s="228"/>
      <c r="CT100" s="15"/>
      <c r="CU100" s="15"/>
      <c r="CV100" s="15"/>
      <c r="CW100" s="15"/>
      <c r="CX100" s="429">
        <f t="shared" ref="CX100:CX115" si="12">2000000-CL100</f>
        <v>-1664549.318</v>
      </c>
      <c r="CY100" s="429"/>
      <c r="CZ100" s="429"/>
      <c r="DA100" s="429"/>
      <c r="DB100" s="429"/>
      <c r="DC100" s="429"/>
      <c r="DD100" s="429"/>
    </row>
    <row r="101" spans="2:110" s="12" customFormat="1" ht="30.75" customHeight="1" x14ac:dyDescent="0.15">
      <c r="B101" s="269"/>
      <c r="C101" s="270"/>
      <c r="D101" s="270"/>
      <c r="E101" s="270"/>
      <c r="F101" s="271"/>
      <c r="G101" s="272" t="s">
        <v>579</v>
      </c>
      <c r="H101" s="273"/>
      <c r="I101" s="273"/>
      <c r="J101" s="273"/>
      <c r="K101" s="274"/>
      <c r="L101" s="241" t="s">
        <v>141</v>
      </c>
      <c r="M101" s="221"/>
      <c r="N101" s="221"/>
      <c r="O101" s="221"/>
      <c r="P101" s="221"/>
      <c r="Q101" s="221"/>
      <c r="R101" s="222"/>
      <c r="S101" s="229"/>
      <c r="T101" s="230"/>
      <c r="U101" s="231"/>
      <c r="V101" s="229">
        <v>45373</v>
      </c>
      <c r="W101" s="230"/>
      <c r="X101" s="231"/>
      <c r="Y101" s="241" t="s">
        <v>687</v>
      </c>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2"/>
      <c r="AY101" s="259" t="s">
        <v>503</v>
      </c>
      <c r="AZ101" s="259"/>
      <c r="BA101" s="259"/>
      <c r="BB101" s="259"/>
      <c r="BC101" s="259"/>
      <c r="BD101" s="259"/>
      <c r="BE101" s="259"/>
      <c r="BF101" s="259"/>
      <c r="BG101" s="259"/>
      <c r="BH101" s="259"/>
      <c r="BI101" s="259"/>
      <c r="BJ101" s="259"/>
      <c r="BK101" s="259"/>
      <c r="BL101" s="259"/>
      <c r="BM101" s="259"/>
      <c r="BN101" s="259"/>
      <c r="BO101" s="261"/>
      <c r="BP101" s="261"/>
      <c r="BQ101" s="261"/>
      <c r="BR101" s="261"/>
      <c r="BS101" s="261"/>
      <c r="BT101" s="261"/>
      <c r="BU101" s="261"/>
      <c r="BV101" s="261"/>
      <c r="BW101" s="261"/>
      <c r="BX101" s="252">
        <v>86620</v>
      </c>
      <c r="BY101" s="252"/>
      <c r="BZ101" s="252"/>
      <c r="CA101" s="252"/>
      <c r="CB101" s="252">
        <v>1</v>
      </c>
      <c r="CC101" s="252"/>
      <c r="CD101" s="252"/>
      <c r="CE101" s="226">
        <f t="shared" si="11"/>
        <v>86620</v>
      </c>
      <c r="CF101" s="227"/>
      <c r="CG101" s="227"/>
      <c r="CH101" s="227"/>
      <c r="CI101" s="227"/>
      <c r="CJ101" s="227"/>
      <c r="CK101" s="228"/>
      <c r="CL101" s="226">
        <f t="shared" ref="CL101:CL135" si="13">CL100+CE101</f>
        <v>3751169.318</v>
      </c>
      <c r="CM101" s="227"/>
      <c r="CN101" s="227"/>
      <c r="CO101" s="227"/>
      <c r="CP101" s="227"/>
      <c r="CQ101" s="227"/>
      <c r="CR101" s="227"/>
      <c r="CS101" s="228"/>
      <c r="CT101" s="15"/>
      <c r="CU101" s="15"/>
      <c r="CV101" s="15"/>
      <c r="CW101" s="15"/>
      <c r="CX101" s="429">
        <f t="shared" si="12"/>
        <v>-1751169.318</v>
      </c>
      <c r="CY101" s="429"/>
      <c r="CZ101" s="429"/>
      <c r="DA101" s="429"/>
      <c r="DB101" s="429"/>
      <c r="DC101" s="429"/>
      <c r="DD101" s="429"/>
    </row>
    <row r="102" spans="2:110" s="12" customFormat="1" ht="30" customHeight="1" x14ac:dyDescent="0.15">
      <c r="B102" s="269"/>
      <c r="C102" s="270"/>
      <c r="D102" s="270"/>
      <c r="E102" s="270"/>
      <c r="F102" s="271"/>
      <c r="G102" s="272" t="s">
        <v>580</v>
      </c>
      <c r="H102" s="273"/>
      <c r="I102" s="273"/>
      <c r="J102" s="273"/>
      <c r="K102" s="274"/>
      <c r="L102" s="241" t="s">
        <v>141</v>
      </c>
      <c r="M102" s="221"/>
      <c r="N102" s="221"/>
      <c r="O102" s="221"/>
      <c r="P102" s="221"/>
      <c r="Q102" s="221"/>
      <c r="R102" s="222"/>
      <c r="S102" s="229"/>
      <c r="T102" s="230"/>
      <c r="U102" s="231"/>
      <c r="V102" s="229">
        <v>45366</v>
      </c>
      <c r="W102" s="230"/>
      <c r="X102" s="231"/>
      <c r="Y102" s="241" t="s">
        <v>778</v>
      </c>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2"/>
      <c r="AY102" s="259" t="s">
        <v>481</v>
      </c>
      <c r="AZ102" s="259"/>
      <c r="BA102" s="259"/>
      <c r="BB102" s="259"/>
      <c r="BC102" s="259"/>
      <c r="BD102" s="259"/>
      <c r="BE102" s="259"/>
      <c r="BF102" s="259"/>
      <c r="BG102" s="259"/>
      <c r="BH102" s="259"/>
      <c r="BI102" s="259"/>
      <c r="BJ102" s="259"/>
      <c r="BK102" s="259"/>
      <c r="BL102" s="259"/>
      <c r="BM102" s="259"/>
      <c r="BN102" s="259"/>
      <c r="BO102" s="261"/>
      <c r="BP102" s="261"/>
      <c r="BQ102" s="261"/>
      <c r="BR102" s="261"/>
      <c r="BS102" s="261"/>
      <c r="BT102" s="261"/>
      <c r="BU102" s="261"/>
      <c r="BV102" s="261"/>
      <c r="BW102" s="261"/>
      <c r="BX102" s="252">
        <v>78360</v>
      </c>
      <c r="BY102" s="252"/>
      <c r="BZ102" s="252"/>
      <c r="CA102" s="252"/>
      <c r="CB102" s="252">
        <v>1</v>
      </c>
      <c r="CC102" s="252"/>
      <c r="CD102" s="252"/>
      <c r="CE102" s="235">
        <f>BX102*CB102</f>
        <v>78360</v>
      </c>
      <c r="CF102" s="236"/>
      <c r="CG102" s="236"/>
      <c r="CH102" s="236"/>
      <c r="CI102" s="236"/>
      <c r="CJ102" s="236"/>
      <c r="CK102" s="237"/>
      <c r="CL102" s="226">
        <f t="shared" si="13"/>
        <v>3829529.318</v>
      </c>
      <c r="CM102" s="227"/>
      <c r="CN102" s="227"/>
      <c r="CO102" s="227"/>
      <c r="CP102" s="227"/>
      <c r="CQ102" s="227"/>
      <c r="CR102" s="227"/>
      <c r="CS102" s="228"/>
      <c r="CT102" s="15"/>
      <c r="CU102" s="15"/>
      <c r="CV102" s="15"/>
      <c r="CW102" s="15"/>
      <c r="CX102" s="429">
        <f t="shared" si="12"/>
        <v>-1829529.318</v>
      </c>
      <c r="CY102" s="429"/>
      <c r="CZ102" s="429"/>
      <c r="DA102" s="429"/>
      <c r="DB102" s="429"/>
      <c r="DC102" s="429"/>
      <c r="DD102" s="429"/>
    </row>
    <row r="103" spans="2:110" ht="30" customHeight="1" x14ac:dyDescent="0.15">
      <c r="B103" s="480"/>
      <c r="C103" s="481"/>
      <c r="D103" s="481"/>
      <c r="E103" s="481"/>
      <c r="F103" s="482"/>
      <c r="G103" s="272" t="s">
        <v>581</v>
      </c>
      <c r="H103" s="273"/>
      <c r="I103" s="273"/>
      <c r="J103" s="273"/>
      <c r="K103" s="274"/>
      <c r="L103" s="241" t="s">
        <v>141</v>
      </c>
      <c r="M103" s="221"/>
      <c r="N103" s="221"/>
      <c r="O103" s="221"/>
      <c r="P103" s="221"/>
      <c r="Q103" s="221"/>
      <c r="R103" s="222"/>
      <c r="S103" s="229"/>
      <c r="T103" s="230"/>
      <c r="U103" s="231"/>
      <c r="V103" s="229">
        <v>45366</v>
      </c>
      <c r="W103" s="230"/>
      <c r="X103" s="231"/>
      <c r="Y103" s="241" t="s">
        <v>779</v>
      </c>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2"/>
      <c r="AY103" s="259" t="s">
        <v>488</v>
      </c>
      <c r="AZ103" s="259"/>
      <c r="BA103" s="259"/>
      <c r="BB103" s="259"/>
      <c r="BC103" s="259"/>
      <c r="BD103" s="259"/>
      <c r="BE103" s="259"/>
      <c r="BF103" s="259"/>
      <c r="BG103" s="259"/>
      <c r="BH103" s="259"/>
      <c r="BI103" s="259"/>
      <c r="BJ103" s="259"/>
      <c r="BK103" s="259"/>
      <c r="BL103" s="259"/>
      <c r="BM103" s="259"/>
      <c r="BN103" s="259"/>
      <c r="BO103" s="261"/>
      <c r="BP103" s="261"/>
      <c r="BQ103" s="261"/>
      <c r="BR103" s="261"/>
      <c r="BS103" s="261"/>
      <c r="BT103" s="261"/>
      <c r="BU103" s="261"/>
      <c r="BV103" s="261"/>
      <c r="BW103" s="261"/>
      <c r="BX103" s="252">
        <v>79920</v>
      </c>
      <c r="BY103" s="252"/>
      <c r="BZ103" s="252"/>
      <c r="CA103" s="252"/>
      <c r="CB103" s="252">
        <v>1</v>
      </c>
      <c r="CC103" s="252"/>
      <c r="CD103" s="252"/>
      <c r="CE103" s="226">
        <f t="shared" ref="CE103:CE135" si="14">BX103*CB103</f>
        <v>79920</v>
      </c>
      <c r="CF103" s="227"/>
      <c r="CG103" s="227"/>
      <c r="CH103" s="227"/>
      <c r="CI103" s="227"/>
      <c r="CJ103" s="227"/>
      <c r="CK103" s="228"/>
      <c r="CL103" s="226">
        <f t="shared" si="13"/>
        <v>3909449.318</v>
      </c>
      <c r="CM103" s="227"/>
      <c r="CN103" s="227"/>
      <c r="CO103" s="227"/>
      <c r="CP103" s="227"/>
      <c r="CQ103" s="227"/>
      <c r="CR103" s="227"/>
      <c r="CS103" s="228"/>
      <c r="CT103" s="15"/>
      <c r="CU103" s="15"/>
      <c r="CV103" s="15"/>
      <c r="CW103" s="15"/>
      <c r="CX103" s="429">
        <f t="shared" si="12"/>
        <v>-1909449.318</v>
      </c>
      <c r="CY103" s="429"/>
      <c r="CZ103" s="429"/>
      <c r="DA103" s="429"/>
      <c r="DB103" s="429"/>
      <c r="DC103" s="429"/>
      <c r="DD103" s="429"/>
    </row>
    <row r="104" spans="2:110" s="12" customFormat="1" ht="30" customHeight="1" x14ac:dyDescent="0.15">
      <c r="B104" s="269">
        <v>45330</v>
      </c>
      <c r="C104" s="270"/>
      <c r="D104" s="270"/>
      <c r="E104" s="270"/>
      <c r="F104" s="271"/>
      <c r="G104" s="272" t="s">
        <v>582</v>
      </c>
      <c r="H104" s="273"/>
      <c r="I104" s="273"/>
      <c r="J104" s="273"/>
      <c r="K104" s="274"/>
      <c r="L104" s="241" t="s">
        <v>141</v>
      </c>
      <c r="M104" s="221"/>
      <c r="N104" s="221"/>
      <c r="O104" s="221"/>
      <c r="P104" s="221"/>
      <c r="Q104" s="221"/>
      <c r="R104" s="222"/>
      <c r="S104" s="229"/>
      <c r="T104" s="230"/>
      <c r="U104" s="231"/>
      <c r="V104" s="229">
        <v>45373</v>
      </c>
      <c r="W104" s="230"/>
      <c r="X104" s="231"/>
      <c r="Y104" s="241" t="s">
        <v>780</v>
      </c>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2"/>
      <c r="AY104" s="259" t="s">
        <v>517</v>
      </c>
      <c r="AZ104" s="259"/>
      <c r="BA104" s="259"/>
      <c r="BB104" s="259"/>
      <c r="BC104" s="259"/>
      <c r="BD104" s="259"/>
      <c r="BE104" s="259"/>
      <c r="BF104" s="259"/>
      <c r="BG104" s="259"/>
      <c r="BH104" s="259"/>
      <c r="BI104" s="259"/>
      <c r="BJ104" s="259"/>
      <c r="BK104" s="259"/>
      <c r="BL104" s="259"/>
      <c r="BM104" s="259"/>
      <c r="BN104" s="259"/>
      <c r="BO104" s="261"/>
      <c r="BP104" s="261"/>
      <c r="BQ104" s="261"/>
      <c r="BR104" s="261"/>
      <c r="BS104" s="261"/>
      <c r="BT104" s="261"/>
      <c r="BU104" s="261"/>
      <c r="BV104" s="261"/>
      <c r="BW104" s="261"/>
      <c r="BX104" s="252">
        <v>79920</v>
      </c>
      <c r="BY104" s="252"/>
      <c r="BZ104" s="252"/>
      <c r="CA104" s="252"/>
      <c r="CB104" s="252">
        <v>1</v>
      </c>
      <c r="CC104" s="252"/>
      <c r="CD104" s="252"/>
      <c r="CE104" s="226">
        <f t="shared" si="14"/>
        <v>79920</v>
      </c>
      <c r="CF104" s="227"/>
      <c r="CG104" s="227"/>
      <c r="CH104" s="227"/>
      <c r="CI104" s="227"/>
      <c r="CJ104" s="227"/>
      <c r="CK104" s="228"/>
      <c r="CL104" s="226">
        <f t="shared" si="13"/>
        <v>3989369.318</v>
      </c>
      <c r="CM104" s="227"/>
      <c r="CN104" s="227"/>
      <c r="CO104" s="227"/>
      <c r="CP104" s="227"/>
      <c r="CQ104" s="227"/>
      <c r="CR104" s="227"/>
      <c r="CS104" s="228"/>
      <c r="CT104" s="15"/>
      <c r="CU104" s="15"/>
      <c r="CV104" s="15"/>
      <c r="CW104" s="15"/>
      <c r="CX104" s="429">
        <f t="shared" si="12"/>
        <v>-1989369.318</v>
      </c>
      <c r="CY104" s="429"/>
      <c r="CZ104" s="429"/>
      <c r="DA104" s="429"/>
      <c r="DB104" s="429"/>
      <c r="DC104" s="429"/>
      <c r="DD104" s="429"/>
    </row>
    <row r="105" spans="2:110" s="164" customFormat="1" ht="30" customHeight="1" x14ac:dyDescent="0.15">
      <c r="B105" s="542"/>
      <c r="C105" s="543"/>
      <c r="D105" s="543"/>
      <c r="E105" s="543"/>
      <c r="F105" s="544"/>
      <c r="G105" s="549" t="s">
        <v>548</v>
      </c>
      <c r="H105" s="550"/>
      <c r="I105" s="550"/>
      <c r="J105" s="550"/>
      <c r="K105" s="551"/>
      <c r="L105" s="517" t="s">
        <v>141</v>
      </c>
      <c r="M105" s="518"/>
      <c r="N105" s="518"/>
      <c r="O105" s="518"/>
      <c r="P105" s="518"/>
      <c r="Q105" s="518"/>
      <c r="R105" s="519"/>
      <c r="S105" s="520"/>
      <c r="T105" s="521"/>
      <c r="U105" s="522"/>
      <c r="V105" s="520">
        <v>45351</v>
      </c>
      <c r="W105" s="521"/>
      <c r="X105" s="522"/>
      <c r="Y105" s="517" t="s">
        <v>768</v>
      </c>
      <c r="Z105" s="518"/>
      <c r="AA105" s="518"/>
      <c r="AB105" s="518"/>
      <c r="AC105" s="518"/>
      <c r="AD105" s="518"/>
      <c r="AE105" s="518"/>
      <c r="AF105" s="518"/>
      <c r="AG105" s="518"/>
      <c r="AH105" s="518"/>
      <c r="AI105" s="518"/>
      <c r="AJ105" s="518"/>
      <c r="AK105" s="518"/>
      <c r="AL105" s="518"/>
      <c r="AM105" s="518"/>
      <c r="AN105" s="518"/>
      <c r="AO105" s="518"/>
      <c r="AP105" s="518"/>
      <c r="AQ105" s="518"/>
      <c r="AR105" s="518"/>
      <c r="AS105" s="518"/>
      <c r="AT105" s="518"/>
      <c r="AU105" s="518"/>
      <c r="AV105" s="518"/>
      <c r="AW105" s="518"/>
      <c r="AX105" s="519"/>
      <c r="AY105" s="476" t="s">
        <v>485</v>
      </c>
      <c r="AZ105" s="477"/>
      <c r="BA105" s="477"/>
      <c r="BB105" s="477"/>
      <c r="BC105" s="477"/>
      <c r="BD105" s="477"/>
      <c r="BE105" s="477"/>
      <c r="BF105" s="477"/>
      <c r="BG105" s="477"/>
      <c r="BH105" s="477"/>
      <c r="BI105" s="477"/>
      <c r="BJ105" s="477"/>
      <c r="BK105" s="477"/>
      <c r="BL105" s="477"/>
      <c r="BM105" s="477"/>
      <c r="BN105" s="478"/>
      <c r="BO105" s="523" t="s">
        <v>769</v>
      </c>
      <c r="BP105" s="524"/>
      <c r="BQ105" s="524"/>
      <c r="BR105" s="524"/>
      <c r="BS105" s="524"/>
      <c r="BT105" s="524"/>
      <c r="BU105" s="524"/>
      <c r="BV105" s="524"/>
      <c r="BW105" s="525"/>
      <c r="BX105" s="526">
        <v>16260</v>
      </c>
      <c r="BY105" s="527"/>
      <c r="BZ105" s="527"/>
      <c r="CA105" s="528"/>
      <c r="CB105" s="529">
        <v>1</v>
      </c>
      <c r="CC105" s="529"/>
      <c r="CD105" s="529"/>
      <c r="CE105" s="533">
        <f t="shared" si="14"/>
        <v>16260</v>
      </c>
      <c r="CF105" s="534"/>
      <c r="CG105" s="534"/>
      <c r="CH105" s="534"/>
      <c r="CI105" s="534"/>
      <c r="CJ105" s="534"/>
      <c r="CK105" s="535"/>
      <c r="CL105" s="226">
        <f t="shared" si="13"/>
        <v>4005629.318</v>
      </c>
      <c r="CM105" s="227"/>
      <c r="CN105" s="227"/>
      <c r="CO105" s="227"/>
      <c r="CP105" s="227"/>
      <c r="CQ105" s="227"/>
      <c r="CR105" s="227"/>
      <c r="CS105" s="228"/>
      <c r="CT105" s="163"/>
      <c r="CU105" s="163"/>
      <c r="CV105" s="163"/>
      <c r="CW105" s="163"/>
      <c r="CX105" s="536">
        <f t="shared" si="12"/>
        <v>-2005629.318</v>
      </c>
      <c r="CY105" s="536"/>
      <c r="CZ105" s="536"/>
      <c r="DA105" s="536"/>
      <c r="DB105" s="536"/>
      <c r="DC105" s="536"/>
      <c r="DD105" s="536"/>
    </row>
    <row r="106" spans="2:110" s="135" customFormat="1" ht="30" customHeight="1" x14ac:dyDescent="0.15">
      <c r="B106" s="436">
        <v>45331</v>
      </c>
      <c r="C106" s="436"/>
      <c r="D106" s="436"/>
      <c r="E106" s="436"/>
      <c r="F106" s="436"/>
      <c r="G106" s="440">
        <v>1139</v>
      </c>
      <c r="H106" s="440"/>
      <c r="I106" s="440"/>
      <c r="J106" s="440"/>
      <c r="K106" s="440"/>
      <c r="L106" s="241" t="s">
        <v>141</v>
      </c>
      <c r="M106" s="221"/>
      <c r="N106" s="221"/>
      <c r="O106" s="221"/>
      <c r="P106" s="221"/>
      <c r="Q106" s="221"/>
      <c r="R106" s="222"/>
      <c r="S106" s="441">
        <v>45379</v>
      </c>
      <c r="T106" s="441"/>
      <c r="U106" s="441"/>
      <c r="V106" s="441">
        <v>45379</v>
      </c>
      <c r="W106" s="441"/>
      <c r="X106" s="441"/>
      <c r="Y106" s="232" t="s">
        <v>811</v>
      </c>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4"/>
      <c r="AY106" s="259" t="s">
        <v>300</v>
      </c>
      <c r="AZ106" s="259"/>
      <c r="BA106" s="259"/>
      <c r="BB106" s="259"/>
      <c r="BC106" s="259"/>
      <c r="BD106" s="259"/>
      <c r="BE106" s="259"/>
      <c r="BF106" s="259"/>
      <c r="BG106" s="259"/>
      <c r="BH106" s="259"/>
      <c r="BI106" s="259"/>
      <c r="BJ106" s="259"/>
      <c r="BK106" s="259"/>
      <c r="BL106" s="259"/>
      <c r="BM106" s="259"/>
      <c r="BN106" s="259"/>
      <c r="BO106" s="259"/>
      <c r="BP106" s="259"/>
      <c r="BQ106" s="259"/>
      <c r="BR106" s="259"/>
      <c r="BS106" s="259"/>
      <c r="BT106" s="259"/>
      <c r="BU106" s="259"/>
      <c r="BV106" s="259"/>
      <c r="BW106" s="259"/>
      <c r="BX106" s="238">
        <v>13200</v>
      </c>
      <c r="BY106" s="239"/>
      <c r="BZ106" s="239"/>
      <c r="CA106" s="240"/>
      <c r="CB106" s="252">
        <v>1</v>
      </c>
      <c r="CC106" s="252"/>
      <c r="CD106" s="252"/>
      <c r="CE106" s="238">
        <f t="shared" si="14"/>
        <v>13200</v>
      </c>
      <c r="CF106" s="239"/>
      <c r="CG106" s="239"/>
      <c r="CH106" s="239"/>
      <c r="CI106" s="239"/>
      <c r="CJ106" s="239"/>
      <c r="CK106" s="240"/>
      <c r="CL106" s="226">
        <f t="shared" si="13"/>
        <v>4018829.318</v>
      </c>
      <c r="CM106" s="227"/>
      <c r="CN106" s="227"/>
      <c r="CO106" s="227"/>
      <c r="CP106" s="227"/>
      <c r="CQ106" s="227"/>
      <c r="CR106" s="227"/>
      <c r="CS106" s="228"/>
      <c r="CT106" s="134"/>
      <c r="CU106" s="134"/>
      <c r="CV106" s="134"/>
      <c r="CW106" s="134"/>
      <c r="CX106" s="429">
        <f t="shared" si="12"/>
        <v>-2018829.318</v>
      </c>
      <c r="CY106" s="429"/>
      <c r="CZ106" s="429"/>
      <c r="DA106" s="429"/>
      <c r="DB106" s="429"/>
      <c r="DC106" s="429"/>
      <c r="DD106" s="429"/>
    </row>
    <row r="107" spans="2:110" s="12" customFormat="1" ht="30" customHeight="1" x14ac:dyDescent="0.15">
      <c r="B107" s="269">
        <v>45336</v>
      </c>
      <c r="C107" s="270"/>
      <c r="D107" s="270"/>
      <c r="E107" s="270"/>
      <c r="F107" s="271"/>
      <c r="G107" s="283" t="s">
        <v>590</v>
      </c>
      <c r="H107" s="284"/>
      <c r="I107" s="284"/>
      <c r="J107" s="284"/>
      <c r="K107" s="285"/>
      <c r="L107" s="241" t="s">
        <v>19</v>
      </c>
      <c r="M107" s="221"/>
      <c r="N107" s="221"/>
      <c r="O107" s="221"/>
      <c r="P107" s="221"/>
      <c r="Q107" s="221"/>
      <c r="R107" s="222"/>
      <c r="S107" s="229"/>
      <c r="T107" s="230"/>
      <c r="U107" s="231"/>
      <c r="V107" s="229">
        <v>45338</v>
      </c>
      <c r="W107" s="230"/>
      <c r="X107" s="231"/>
      <c r="Y107" s="281" t="s">
        <v>690</v>
      </c>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59" t="s">
        <v>689</v>
      </c>
      <c r="AZ107" s="259"/>
      <c r="BA107" s="259"/>
      <c r="BB107" s="259"/>
      <c r="BC107" s="259"/>
      <c r="BD107" s="259"/>
      <c r="BE107" s="259"/>
      <c r="BF107" s="259"/>
      <c r="BG107" s="259"/>
      <c r="BH107" s="259"/>
      <c r="BI107" s="259"/>
      <c r="BJ107" s="259"/>
      <c r="BK107" s="259"/>
      <c r="BL107" s="259"/>
      <c r="BM107" s="259"/>
      <c r="BN107" s="259"/>
      <c r="BO107" s="261"/>
      <c r="BP107" s="261"/>
      <c r="BQ107" s="261"/>
      <c r="BR107" s="261"/>
      <c r="BS107" s="261"/>
      <c r="BT107" s="261"/>
      <c r="BU107" s="261"/>
      <c r="BV107" s="261"/>
      <c r="BW107" s="261"/>
      <c r="BX107" s="252">
        <v>57200</v>
      </c>
      <c r="BY107" s="252"/>
      <c r="BZ107" s="252"/>
      <c r="CA107" s="252"/>
      <c r="CB107" s="252">
        <v>1</v>
      </c>
      <c r="CC107" s="252"/>
      <c r="CD107" s="252"/>
      <c r="CE107" s="235">
        <f t="shared" si="14"/>
        <v>57200</v>
      </c>
      <c r="CF107" s="236"/>
      <c r="CG107" s="236"/>
      <c r="CH107" s="236"/>
      <c r="CI107" s="236"/>
      <c r="CJ107" s="236"/>
      <c r="CK107" s="237"/>
      <c r="CL107" s="226">
        <f t="shared" si="13"/>
        <v>4076029.318</v>
      </c>
      <c r="CM107" s="227"/>
      <c r="CN107" s="227"/>
      <c r="CO107" s="227"/>
      <c r="CP107" s="227"/>
      <c r="CQ107" s="227"/>
      <c r="CR107" s="227"/>
      <c r="CS107" s="228"/>
      <c r="CT107" s="15"/>
      <c r="CU107" s="15"/>
      <c r="CV107" s="15"/>
      <c r="CW107" s="15"/>
      <c r="CX107" s="429">
        <f t="shared" si="12"/>
        <v>-2076029.318</v>
      </c>
      <c r="CY107" s="429"/>
      <c r="CZ107" s="429"/>
      <c r="DA107" s="429"/>
      <c r="DB107" s="429"/>
      <c r="DC107" s="429"/>
      <c r="DD107" s="429"/>
      <c r="DF107" s="12">
        <v>231</v>
      </c>
    </row>
    <row r="108" spans="2:110" ht="30" customHeight="1" x14ac:dyDescent="0.15">
      <c r="B108" s="338">
        <v>45331</v>
      </c>
      <c r="C108" s="339"/>
      <c r="D108" s="339"/>
      <c r="E108" s="339"/>
      <c r="F108" s="340"/>
      <c r="G108" s="283" t="s">
        <v>590</v>
      </c>
      <c r="H108" s="284"/>
      <c r="I108" s="284"/>
      <c r="J108" s="284"/>
      <c r="K108" s="285"/>
      <c r="L108" s="241" t="s">
        <v>141</v>
      </c>
      <c r="M108" s="221"/>
      <c r="N108" s="221"/>
      <c r="O108" s="221"/>
      <c r="P108" s="221"/>
      <c r="Q108" s="221"/>
      <c r="R108" s="222"/>
      <c r="S108" s="229"/>
      <c r="T108" s="230"/>
      <c r="U108" s="231"/>
      <c r="V108" s="229">
        <v>45379</v>
      </c>
      <c r="W108" s="230"/>
      <c r="X108" s="231"/>
      <c r="Y108" s="232" t="s">
        <v>688</v>
      </c>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4"/>
      <c r="AY108" s="232" t="s">
        <v>751</v>
      </c>
      <c r="AZ108" s="233"/>
      <c r="BA108" s="233"/>
      <c r="BB108" s="233"/>
      <c r="BC108" s="233"/>
      <c r="BD108" s="233"/>
      <c r="BE108" s="233"/>
      <c r="BF108" s="233"/>
      <c r="BG108" s="233"/>
      <c r="BH108" s="233"/>
      <c r="BI108" s="233"/>
      <c r="BJ108" s="233"/>
      <c r="BK108" s="233"/>
      <c r="BL108" s="233"/>
      <c r="BM108" s="233"/>
      <c r="BN108" s="234"/>
      <c r="BO108" s="261"/>
      <c r="BP108" s="261"/>
      <c r="BQ108" s="261"/>
      <c r="BR108" s="261"/>
      <c r="BS108" s="261"/>
      <c r="BT108" s="261"/>
      <c r="BU108" s="261"/>
      <c r="BV108" s="261"/>
      <c r="BW108" s="261"/>
      <c r="BX108" s="447">
        <v>6850</v>
      </c>
      <c r="BY108" s="447"/>
      <c r="BZ108" s="447"/>
      <c r="CA108" s="447"/>
      <c r="CB108" s="252">
        <v>1</v>
      </c>
      <c r="CC108" s="252"/>
      <c r="CD108" s="252"/>
      <c r="CE108" s="238">
        <f t="shared" si="14"/>
        <v>6850</v>
      </c>
      <c r="CF108" s="239"/>
      <c r="CG108" s="239"/>
      <c r="CH108" s="239"/>
      <c r="CI108" s="239"/>
      <c r="CJ108" s="239"/>
      <c r="CK108" s="240"/>
      <c r="CL108" s="226">
        <f t="shared" si="13"/>
        <v>4082879.318</v>
      </c>
      <c r="CM108" s="227"/>
      <c r="CN108" s="227"/>
      <c r="CO108" s="227"/>
      <c r="CP108" s="227"/>
      <c r="CQ108" s="227"/>
      <c r="CR108" s="227"/>
      <c r="CS108" s="228"/>
      <c r="CT108" s="15"/>
      <c r="CU108" s="15"/>
      <c r="CV108" s="15"/>
      <c r="CW108" s="15"/>
      <c r="CX108" s="429">
        <f t="shared" si="12"/>
        <v>-2082879.318</v>
      </c>
      <c r="CY108" s="429"/>
      <c r="CZ108" s="429"/>
      <c r="DA108" s="429"/>
      <c r="DB108" s="429"/>
      <c r="DC108" s="429"/>
      <c r="DD108" s="429"/>
    </row>
    <row r="109" spans="2:110" ht="30" customHeight="1" x14ac:dyDescent="0.15">
      <c r="B109" s="338">
        <v>45336</v>
      </c>
      <c r="C109" s="339"/>
      <c r="D109" s="339"/>
      <c r="E109" s="339"/>
      <c r="F109" s="340"/>
      <c r="G109" s="283" t="s">
        <v>590</v>
      </c>
      <c r="H109" s="284"/>
      <c r="I109" s="284"/>
      <c r="J109" s="284"/>
      <c r="K109" s="285"/>
      <c r="L109" s="241" t="s">
        <v>141</v>
      </c>
      <c r="M109" s="221"/>
      <c r="N109" s="221"/>
      <c r="O109" s="221"/>
      <c r="P109" s="221"/>
      <c r="Q109" s="221"/>
      <c r="R109" s="222"/>
      <c r="S109" s="229"/>
      <c r="T109" s="230"/>
      <c r="U109" s="231"/>
      <c r="V109" s="229">
        <v>45379</v>
      </c>
      <c r="W109" s="230"/>
      <c r="X109" s="231"/>
      <c r="Y109" s="319" t="s">
        <v>752</v>
      </c>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321"/>
      <c r="AY109" s="232" t="s">
        <v>753</v>
      </c>
      <c r="AZ109" s="233"/>
      <c r="BA109" s="233"/>
      <c r="BB109" s="233"/>
      <c r="BC109" s="233"/>
      <c r="BD109" s="233"/>
      <c r="BE109" s="233"/>
      <c r="BF109" s="233"/>
      <c r="BG109" s="233"/>
      <c r="BH109" s="233"/>
      <c r="BI109" s="233"/>
      <c r="BJ109" s="233"/>
      <c r="BK109" s="233"/>
      <c r="BL109" s="233"/>
      <c r="BM109" s="233"/>
      <c r="BN109" s="234"/>
      <c r="BO109" s="261"/>
      <c r="BP109" s="261"/>
      <c r="BQ109" s="261"/>
      <c r="BR109" s="261"/>
      <c r="BS109" s="261"/>
      <c r="BT109" s="261"/>
      <c r="BU109" s="261"/>
      <c r="BV109" s="261"/>
      <c r="BW109" s="261"/>
      <c r="BX109" s="447">
        <v>37880</v>
      </c>
      <c r="BY109" s="447"/>
      <c r="BZ109" s="447"/>
      <c r="CA109" s="447"/>
      <c r="CB109" s="252">
        <v>1</v>
      </c>
      <c r="CC109" s="252"/>
      <c r="CD109" s="252"/>
      <c r="CE109" s="235">
        <f t="shared" si="14"/>
        <v>37880</v>
      </c>
      <c r="CF109" s="236"/>
      <c r="CG109" s="236"/>
      <c r="CH109" s="236"/>
      <c r="CI109" s="236"/>
      <c r="CJ109" s="236"/>
      <c r="CK109" s="237"/>
      <c r="CL109" s="226">
        <f t="shared" si="13"/>
        <v>4120759.318</v>
      </c>
      <c r="CM109" s="227"/>
      <c r="CN109" s="227"/>
      <c r="CO109" s="227"/>
      <c r="CP109" s="227"/>
      <c r="CQ109" s="227"/>
      <c r="CR109" s="227"/>
      <c r="CS109" s="228"/>
      <c r="CT109" s="15"/>
      <c r="CU109" s="15"/>
      <c r="CV109" s="15"/>
      <c r="CW109" s="15"/>
      <c r="CX109" s="429">
        <f t="shared" si="12"/>
        <v>-2120759.318</v>
      </c>
      <c r="CY109" s="429"/>
      <c r="CZ109" s="429"/>
      <c r="DA109" s="429"/>
      <c r="DB109" s="429"/>
      <c r="DC109" s="429"/>
      <c r="DD109" s="429"/>
    </row>
    <row r="110" spans="2:110" ht="30" customHeight="1" x14ac:dyDescent="0.15">
      <c r="B110" s="338">
        <v>45341</v>
      </c>
      <c r="C110" s="339"/>
      <c r="D110" s="339"/>
      <c r="E110" s="339"/>
      <c r="F110" s="340"/>
      <c r="G110" s="272" t="s">
        <v>589</v>
      </c>
      <c r="H110" s="273"/>
      <c r="I110" s="273"/>
      <c r="J110" s="273"/>
      <c r="K110" s="274"/>
      <c r="L110" s="241" t="s">
        <v>141</v>
      </c>
      <c r="M110" s="221"/>
      <c r="N110" s="221"/>
      <c r="O110" s="221"/>
      <c r="P110" s="221"/>
      <c r="Q110" s="221"/>
      <c r="R110" s="222"/>
      <c r="S110" s="229"/>
      <c r="T110" s="230"/>
      <c r="U110" s="231"/>
      <c r="V110" s="229">
        <v>45366</v>
      </c>
      <c r="W110" s="230"/>
      <c r="X110" s="231"/>
      <c r="Y110" s="241" t="s">
        <v>781</v>
      </c>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2"/>
      <c r="AY110" s="259" t="s">
        <v>518</v>
      </c>
      <c r="AZ110" s="259"/>
      <c r="BA110" s="259"/>
      <c r="BB110" s="259"/>
      <c r="BC110" s="259"/>
      <c r="BD110" s="259"/>
      <c r="BE110" s="259"/>
      <c r="BF110" s="259"/>
      <c r="BG110" s="259"/>
      <c r="BH110" s="259"/>
      <c r="BI110" s="259"/>
      <c r="BJ110" s="259"/>
      <c r="BK110" s="259"/>
      <c r="BL110" s="259"/>
      <c r="BM110" s="259"/>
      <c r="BN110" s="259"/>
      <c r="BO110" s="261"/>
      <c r="BP110" s="261"/>
      <c r="BQ110" s="261"/>
      <c r="BR110" s="261"/>
      <c r="BS110" s="261"/>
      <c r="BT110" s="261"/>
      <c r="BU110" s="261"/>
      <c r="BV110" s="261"/>
      <c r="BW110" s="261"/>
      <c r="BX110" s="252">
        <v>31860</v>
      </c>
      <c r="BY110" s="252"/>
      <c r="BZ110" s="252"/>
      <c r="CA110" s="252"/>
      <c r="CB110" s="252">
        <v>1</v>
      </c>
      <c r="CC110" s="252"/>
      <c r="CD110" s="252"/>
      <c r="CE110" s="226">
        <f t="shared" si="14"/>
        <v>31860</v>
      </c>
      <c r="CF110" s="227"/>
      <c r="CG110" s="227"/>
      <c r="CH110" s="227"/>
      <c r="CI110" s="227"/>
      <c r="CJ110" s="227"/>
      <c r="CK110" s="228"/>
      <c r="CL110" s="226">
        <f t="shared" si="13"/>
        <v>4152619.318</v>
      </c>
      <c r="CM110" s="227"/>
      <c r="CN110" s="227"/>
      <c r="CO110" s="227"/>
      <c r="CP110" s="227"/>
      <c r="CQ110" s="227"/>
      <c r="CR110" s="227"/>
      <c r="CS110" s="228"/>
      <c r="CT110" s="15"/>
      <c r="CU110" s="15"/>
      <c r="CV110" s="15"/>
      <c r="CW110" s="15"/>
      <c r="CX110" s="429">
        <f t="shared" si="12"/>
        <v>-2152619.318</v>
      </c>
      <c r="CY110" s="429"/>
      <c r="CZ110" s="429"/>
      <c r="DA110" s="429"/>
      <c r="DB110" s="429"/>
      <c r="DC110" s="429"/>
      <c r="DD110" s="429"/>
    </row>
    <row r="111" spans="2:110" s="135" customFormat="1" ht="30" customHeight="1" x14ac:dyDescent="0.15">
      <c r="B111" s="436">
        <v>45341</v>
      </c>
      <c r="C111" s="436"/>
      <c r="D111" s="436"/>
      <c r="E111" s="436"/>
      <c r="F111" s="436"/>
      <c r="G111" s="448">
        <v>150</v>
      </c>
      <c r="H111" s="448"/>
      <c r="I111" s="448"/>
      <c r="J111" s="448"/>
      <c r="K111" s="448"/>
      <c r="L111" s="182" t="s">
        <v>725</v>
      </c>
      <c r="M111" s="183"/>
      <c r="N111" s="183"/>
      <c r="O111" s="183"/>
      <c r="P111" s="183"/>
      <c r="Q111" s="183"/>
      <c r="R111" s="184"/>
      <c r="S111" s="460">
        <v>45355</v>
      </c>
      <c r="T111" s="460"/>
      <c r="U111" s="460"/>
      <c r="V111" s="460">
        <v>45373</v>
      </c>
      <c r="W111" s="460"/>
      <c r="X111" s="460"/>
      <c r="Y111" s="182" t="s">
        <v>469</v>
      </c>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4"/>
      <c r="AY111" s="182"/>
      <c r="AZ111" s="183"/>
      <c r="BA111" s="183"/>
      <c r="BB111" s="183"/>
      <c r="BC111" s="183"/>
      <c r="BD111" s="183"/>
      <c r="BE111" s="183"/>
      <c r="BF111" s="183"/>
      <c r="BG111" s="183"/>
      <c r="BH111" s="183"/>
      <c r="BI111" s="183"/>
      <c r="BJ111" s="183"/>
      <c r="BK111" s="183"/>
      <c r="BL111" s="183"/>
      <c r="BM111" s="183"/>
      <c r="BN111" s="184"/>
      <c r="BO111" s="446"/>
      <c r="BP111" s="446"/>
      <c r="BQ111" s="446"/>
      <c r="BR111" s="446"/>
      <c r="BS111" s="446"/>
      <c r="BT111" s="446"/>
      <c r="BU111" s="446"/>
      <c r="BV111" s="446"/>
      <c r="BW111" s="446"/>
      <c r="BX111" s="447">
        <v>127050</v>
      </c>
      <c r="BY111" s="447"/>
      <c r="BZ111" s="447"/>
      <c r="CA111" s="447"/>
      <c r="CB111" s="447">
        <v>1</v>
      </c>
      <c r="CC111" s="447"/>
      <c r="CD111" s="447"/>
      <c r="CE111" s="472">
        <f t="shared" si="14"/>
        <v>127050</v>
      </c>
      <c r="CF111" s="473"/>
      <c r="CG111" s="473"/>
      <c r="CH111" s="473"/>
      <c r="CI111" s="473"/>
      <c r="CJ111" s="473"/>
      <c r="CK111" s="474"/>
      <c r="CL111" s="226">
        <f t="shared" si="13"/>
        <v>4279669.318</v>
      </c>
      <c r="CM111" s="227"/>
      <c r="CN111" s="227"/>
      <c r="CO111" s="227"/>
      <c r="CP111" s="227"/>
      <c r="CQ111" s="227"/>
      <c r="CR111" s="227"/>
      <c r="CS111" s="228"/>
      <c r="CX111" s="429">
        <f t="shared" si="12"/>
        <v>-2279669.318</v>
      </c>
      <c r="CY111" s="429"/>
      <c r="CZ111" s="429"/>
      <c r="DA111" s="429"/>
      <c r="DB111" s="429"/>
      <c r="DC111" s="429"/>
      <c r="DD111" s="429"/>
    </row>
    <row r="112" spans="2:110" s="135" customFormat="1" ht="30" customHeight="1" x14ac:dyDescent="0.15">
      <c r="B112" s="479"/>
      <c r="C112" s="479"/>
      <c r="D112" s="479"/>
      <c r="E112" s="479"/>
      <c r="F112" s="479"/>
      <c r="G112" s="261" t="s">
        <v>551</v>
      </c>
      <c r="H112" s="261"/>
      <c r="I112" s="261"/>
      <c r="J112" s="261"/>
      <c r="K112" s="261"/>
      <c r="L112" s="232" t="s">
        <v>727</v>
      </c>
      <c r="M112" s="233"/>
      <c r="N112" s="233"/>
      <c r="O112" s="233"/>
      <c r="P112" s="233"/>
      <c r="Q112" s="233"/>
      <c r="R112" s="234"/>
      <c r="S112" s="441"/>
      <c r="T112" s="441"/>
      <c r="U112" s="441"/>
      <c r="V112" s="441">
        <v>45382</v>
      </c>
      <c r="W112" s="441"/>
      <c r="X112" s="441"/>
      <c r="Y112" s="232" t="s">
        <v>726</v>
      </c>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4"/>
      <c r="AY112" s="232"/>
      <c r="AZ112" s="233"/>
      <c r="BA112" s="233"/>
      <c r="BB112" s="233"/>
      <c r="BC112" s="233"/>
      <c r="BD112" s="233"/>
      <c r="BE112" s="233"/>
      <c r="BF112" s="233"/>
      <c r="BG112" s="233"/>
      <c r="BH112" s="233"/>
      <c r="BI112" s="233"/>
      <c r="BJ112" s="233"/>
      <c r="BK112" s="233"/>
      <c r="BL112" s="233"/>
      <c r="BM112" s="233"/>
      <c r="BN112" s="234"/>
      <c r="BO112" s="259" t="s">
        <v>473</v>
      </c>
      <c r="BP112" s="259"/>
      <c r="BQ112" s="259"/>
      <c r="BR112" s="259"/>
      <c r="BS112" s="259"/>
      <c r="BT112" s="259"/>
      <c r="BU112" s="259"/>
      <c r="BV112" s="259"/>
      <c r="BW112" s="259"/>
      <c r="BX112" s="252">
        <v>2200000</v>
      </c>
      <c r="BY112" s="252"/>
      <c r="BZ112" s="252"/>
      <c r="CA112" s="252"/>
      <c r="CB112" s="252">
        <v>1</v>
      </c>
      <c r="CC112" s="252"/>
      <c r="CD112" s="252"/>
      <c r="CE112" s="238">
        <f t="shared" si="14"/>
        <v>2200000</v>
      </c>
      <c r="CF112" s="239"/>
      <c r="CG112" s="239"/>
      <c r="CH112" s="239"/>
      <c r="CI112" s="239"/>
      <c r="CJ112" s="239"/>
      <c r="CK112" s="240"/>
      <c r="CL112" s="226">
        <f t="shared" si="13"/>
        <v>6479669.318</v>
      </c>
      <c r="CM112" s="227"/>
      <c r="CN112" s="227"/>
      <c r="CO112" s="227"/>
      <c r="CP112" s="227"/>
      <c r="CQ112" s="227"/>
      <c r="CR112" s="227"/>
      <c r="CS112" s="228"/>
      <c r="CT112" s="134"/>
      <c r="CU112" s="134"/>
      <c r="CV112" s="134"/>
      <c r="CW112" s="134"/>
      <c r="CX112" s="429">
        <f t="shared" si="12"/>
        <v>-4479669.318</v>
      </c>
      <c r="CY112" s="429"/>
      <c r="CZ112" s="429"/>
      <c r="DA112" s="429"/>
      <c r="DB112" s="429"/>
      <c r="DC112" s="429"/>
      <c r="DD112" s="429"/>
    </row>
    <row r="113" spans="2:108" ht="30" customHeight="1" x14ac:dyDescent="0.15">
      <c r="B113" s="436">
        <v>45341</v>
      </c>
      <c r="C113" s="436"/>
      <c r="D113" s="436"/>
      <c r="E113" s="436"/>
      <c r="F113" s="436"/>
      <c r="G113" s="440">
        <v>149</v>
      </c>
      <c r="H113" s="440"/>
      <c r="I113" s="440"/>
      <c r="J113" s="440"/>
      <c r="K113" s="440"/>
      <c r="L113" s="232" t="s">
        <v>50</v>
      </c>
      <c r="M113" s="233"/>
      <c r="N113" s="233"/>
      <c r="O113" s="233"/>
      <c r="P113" s="233"/>
      <c r="Q113" s="233"/>
      <c r="R113" s="234"/>
      <c r="S113" s="441">
        <v>45344</v>
      </c>
      <c r="T113" s="441"/>
      <c r="U113" s="441"/>
      <c r="V113" s="441">
        <v>45373</v>
      </c>
      <c r="W113" s="441"/>
      <c r="X113" s="441"/>
      <c r="Y113" s="232" t="s">
        <v>480</v>
      </c>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4"/>
      <c r="AY113" s="232"/>
      <c r="AZ113" s="233"/>
      <c r="BA113" s="233"/>
      <c r="BB113" s="233"/>
      <c r="BC113" s="233"/>
      <c r="BD113" s="233"/>
      <c r="BE113" s="233"/>
      <c r="BF113" s="233"/>
      <c r="BG113" s="233"/>
      <c r="BH113" s="233"/>
      <c r="BI113" s="233"/>
      <c r="BJ113" s="233"/>
      <c r="BK113" s="233"/>
      <c r="BL113" s="233"/>
      <c r="BM113" s="233"/>
      <c r="BN113" s="234"/>
      <c r="BO113" s="259" t="s">
        <v>34</v>
      </c>
      <c r="BP113" s="259"/>
      <c r="BQ113" s="259"/>
      <c r="BR113" s="259"/>
      <c r="BS113" s="259"/>
      <c r="BT113" s="259"/>
      <c r="BU113" s="259"/>
      <c r="BV113" s="259"/>
      <c r="BW113" s="259"/>
      <c r="BX113" s="252">
        <v>5360</v>
      </c>
      <c r="BY113" s="252"/>
      <c r="BZ113" s="252"/>
      <c r="CA113" s="252"/>
      <c r="CB113" s="252">
        <v>1</v>
      </c>
      <c r="CC113" s="252"/>
      <c r="CD113" s="252"/>
      <c r="CE113" s="238">
        <f t="shared" si="14"/>
        <v>5360</v>
      </c>
      <c r="CF113" s="239"/>
      <c r="CG113" s="239"/>
      <c r="CH113" s="239"/>
      <c r="CI113" s="239"/>
      <c r="CJ113" s="239"/>
      <c r="CK113" s="240"/>
      <c r="CL113" s="226">
        <f t="shared" si="13"/>
        <v>6485029.318</v>
      </c>
      <c r="CM113" s="227"/>
      <c r="CN113" s="227"/>
      <c r="CO113" s="227"/>
      <c r="CP113" s="227"/>
      <c r="CQ113" s="227"/>
      <c r="CR113" s="227"/>
      <c r="CS113" s="228"/>
      <c r="CT113" s="15"/>
      <c r="CU113" s="15"/>
      <c r="CV113" s="15"/>
      <c r="CW113" s="15"/>
      <c r="CX113" s="429">
        <f t="shared" si="12"/>
        <v>-4485029.318</v>
      </c>
      <c r="CY113" s="429"/>
      <c r="CZ113" s="429"/>
      <c r="DA113" s="429"/>
      <c r="DB113" s="429"/>
      <c r="DC113" s="429"/>
      <c r="DD113" s="429"/>
    </row>
    <row r="114" spans="2:108" s="134" customFormat="1" ht="30" customHeight="1" x14ac:dyDescent="0.15">
      <c r="B114" s="479"/>
      <c r="C114" s="479"/>
      <c r="D114" s="479"/>
      <c r="E114" s="479"/>
      <c r="F114" s="479"/>
      <c r="G114" s="545"/>
      <c r="H114" s="545"/>
      <c r="I114" s="545"/>
      <c r="J114" s="545"/>
      <c r="K114" s="545"/>
      <c r="L114" s="232" t="s">
        <v>125</v>
      </c>
      <c r="M114" s="233"/>
      <c r="N114" s="233"/>
      <c r="O114" s="233"/>
      <c r="P114" s="233"/>
      <c r="Q114" s="233"/>
      <c r="R114" s="234"/>
      <c r="S114" s="441"/>
      <c r="T114" s="441"/>
      <c r="U114" s="441"/>
      <c r="V114" s="441">
        <v>45379</v>
      </c>
      <c r="W114" s="441"/>
      <c r="X114" s="441"/>
      <c r="Y114" s="232" t="s">
        <v>743</v>
      </c>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4"/>
      <c r="AY114" s="546" t="s">
        <v>744</v>
      </c>
      <c r="AZ114" s="547"/>
      <c r="BA114" s="547"/>
      <c r="BB114" s="547"/>
      <c r="BC114" s="547"/>
      <c r="BD114" s="547"/>
      <c r="BE114" s="547"/>
      <c r="BF114" s="547"/>
      <c r="BG114" s="547"/>
      <c r="BH114" s="547"/>
      <c r="BI114" s="547"/>
      <c r="BJ114" s="547"/>
      <c r="BK114" s="547"/>
      <c r="BL114" s="547"/>
      <c r="BM114" s="547"/>
      <c r="BN114" s="548"/>
      <c r="BO114" s="259"/>
      <c r="BP114" s="259"/>
      <c r="BQ114" s="259"/>
      <c r="BR114" s="259"/>
      <c r="BS114" s="259"/>
      <c r="BT114" s="259"/>
      <c r="BU114" s="259"/>
      <c r="BV114" s="259"/>
      <c r="BW114" s="259"/>
      <c r="BX114" s="252">
        <v>6000</v>
      </c>
      <c r="BY114" s="252"/>
      <c r="BZ114" s="252"/>
      <c r="CA114" s="252"/>
      <c r="CB114" s="252">
        <v>1</v>
      </c>
      <c r="CC114" s="252"/>
      <c r="CD114" s="252"/>
      <c r="CE114" s="238">
        <f t="shared" si="14"/>
        <v>6000</v>
      </c>
      <c r="CF114" s="239"/>
      <c r="CG114" s="239"/>
      <c r="CH114" s="239"/>
      <c r="CI114" s="239"/>
      <c r="CJ114" s="239"/>
      <c r="CK114" s="240"/>
      <c r="CL114" s="226">
        <f t="shared" si="13"/>
        <v>6491029.318</v>
      </c>
      <c r="CM114" s="227"/>
      <c r="CN114" s="227"/>
      <c r="CO114" s="227"/>
      <c r="CP114" s="227"/>
      <c r="CQ114" s="227"/>
      <c r="CR114" s="227"/>
      <c r="CS114" s="228"/>
      <c r="CX114" s="429">
        <f t="shared" si="12"/>
        <v>-4491029.318</v>
      </c>
      <c r="CY114" s="429"/>
      <c r="CZ114" s="429"/>
      <c r="DA114" s="429"/>
      <c r="DB114" s="429"/>
      <c r="DC114" s="429"/>
      <c r="DD114" s="429"/>
    </row>
    <row r="115" spans="2:108" s="135" customFormat="1" ht="30" customHeight="1" x14ac:dyDescent="0.15">
      <c r="B115" s="436">
        <v>45341</v>
      </c>
      <c r="C115" s="436"/>
      <c r="D115" s="436"/>
      <c r="E115" s="436"/>
      <c r="F115" s="436"/>
      <c r="G115" s="448">
        <v>147</v>
      </c>
      <c r="H115" s="448"/>
      <c r="I115" s="448"/>
      <c r="J115" s="448"/>
      <c r="K115" s="448"/>
      <c r="L115" s="182" t="s">
        <v>725</v>
      </c>
      <c r="M115" s="183"/>
      <c r="N115" s="183"/>
      <c r="O115" s="183"/>
      <c r="P115" s="183"/>
      <c r="Q115" s="183"/>
      <c r="R115" s="184"/>
      <c r="S115" s="460"/>
      <c r="T115" s="460"/>
      <c r="U115" s="460"/>
      <c r="V115" s="460">
        <v>45351</v>
      </c>
      <c r="W115" s="460"/>
      <c r="X115" s="460"/>
      <c r="Y115" s="182" t="s">
        <v>469</v>
      </c>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4"/>
      <c r="AY115" s="182"/>
      <c r="AZ115" s="183"/>
      <c r="BA115" s="183"/>
      <c r="BB115" s="183"/>
      <c r="BC115" s="183"/>
      <c r="BD115" s="183"/>
      <c r="BE115" s="183"/>
      <c r="BF115" s="183"/>
      <c r="BG115" s="183"/>
      <c r="BH115" s="183"/>
      <c r="BI115" s="183"/>
      <c r="BJ115" s="183"/>
      <c r="BK115" s="183"/>
      <c r="BL115" s="183"/>
      <c r="BM115" s="183"/>
      <c r="BN115" s="184"/>
      <c r="BO115" s="446"/>
      <c r="BP115" s="446"/>
      <c r="BQ115" s="446"/>
      <c r="BR115" s="446"/>
      <c r="BS115" s="446"/>
      <c r="BT115" s="446"/>
      <c r="BU115" s="446"/>
      <c r="BV115" s="446"/>
      <c r="BW115" s="446"/>
      <c r="BX115" s="447">
        <v>1210</v>
      </c>
      <c r="BY115" s="447"/>
      <c r="BZ115" s="447"/>
      <c r="CA115" s="447"/>
      <c r="CB115" s="447">
        <v>1</v>
      </c>
      <c r="CC115" s="447"/>
      <c r="CD115" s="447"/>
      <c r="CE115" s="238">
        <f t="shared" si="14"/>
        <v>1210</v>
      </c>
      <c r="CF115" s="239"/>
      <c r="CG115" s="239"/>
      <c r="CH115" s="239"/>
      <c r="CI115" s="239"/>
      <c r="CJ115" s="239"/>
      <c r="CK115" s="240"/>
      <c r="CL115" s="226">
        <f t="shared" si="13"/>
        <v>6492239.318</v>
      </c>
      <c r="CM115" s="227"/>
      <c r="CN115" s="227"/>
      <c r="CO115" s="227"/>
      <c r="CP115" s="227"/>
      <c r="CQ115" s="227"/>
      <c r="CR115" s="227"/>
      <c r="CS115" s="228"/>
      <c r="CT115" s="134"/>
      <c r="CU115" s="134"/>
      <c r="CV115" s="134"/>
      <c r="CW115" s="134"/>
      <c r="CX115" s="429">
        <f t="shared" si="12"/>
        <v>-4492239.318</v>
      </c>
      <c r="CY115" s="429"/>
      <c r="CZ115" s="429"/>
      <c r="DA115" s="429"/>
      <c r="DB115" s="429"/>
      <c r="DC115" s="429"/>
      <c r="DD115" s="429"/>
    </row>
    <row r="116" spans="2:108" s="12" customFormat="1" ht="30" customHeight="1" x14ac:dyDescent="0.15">
      <c r="B116" s="269">
        <v>45341</v>
      </c>
      <c r="C116" s="270"/>
      <c r="D116" s="270"/>
      <c r="E116" s="270"/>
      <c r="F116" s="271"/>
      <c r="G116" s="272">
        <v>154</v>
      </c>
      <c r="H116" s="273"/>
      <c r="I116" s="273"/>
      <c r="J116" s="273"/>
      <c r="K116" s="274"/>
      <c r="L116" s="241" t="s">
        <v>50</v>
      </c>
      <c r="M116" s="221"/>
      <c r="N116" s="221"/>
      <c r="O116" s="221"/>
      <c r="P116" s="221"/>
      <c r="Q116" s="221"/>
      <c r="R116" s="222"/>
      <c r="S116" s="229">
        <v>45344</v>
      </c>
      <c r="T116" s="230"/>
      <c r="U116" s="231"/>
      <c r="V116" s="229">
        <v>45373</v>
      </c>
      <c r="W116" s="230"/>
      <c r="X116" s="231"/>
      <c r="Y116" s="232" t="s">
        <v>479</v>
      </c>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4"/>
      <c r="AY116" s="232"/>
      <c r="AZ116" s="233"/>
      <c r="BA116" s="233"/>
      <c r="BB116" s="233"/>
      <c r="BC116" s="233"/>
      <c r="BD116" s="233"/>
      <c r="BE116" s="233"/>
      <c r="BF116" s="233"/>
      <c r="BG116" s="233"/>
      <c r="BH116" s="233"/>
      <c r="BI116" s="233"/>
      <c r="BJ116" s="233"/>
      <c r="BK116" s="233"/>
      <c r="BL116" s="233"/>
      <c r="BM116" s="233"/>
      <c r="BN116" s="234"/>
      <c r="BO116" s="241" t="s">
        <v>34</v>
      </c>
      <c r="BP116" s="221"/>
      <c r="BQ116" s="221"/>
      <c r="BR116" s="221"/>
      <c r="BS116" s="221"/>
      <c r="BT116" s="221"/>
      <c r="BU116" s="221"/>
      <c r="BV116" s="221"/>
      <c r="BW116" s="222"/>
      <c r="BX116" s="238">
        <v>3510</v>
      </c>
      <c r="BY116" s="239"/>
      <c r="BZ116" s="239"/>
      <c r="CA116" s="240"/>
      <c r="CB116" s="238">
        <v>1</v>
      </c>
      <c r="CC116" s="239"/>
      <c r="CD116" s="240"/>
      <c r="CE116" s="226">
        <f>BX116*CB116</f>
        <v>3510</v>
      </c>
      <c r="CF116" s="227"/>
      <c r="CG116" s="227"/>
      <c r="CH116" s="227"/>
      <c r="CI116" s="227"/>
      <c r="CJ116" s="227"/>
      <c r="CK116" s="228"/>
      <c r="CL116" s="226">
        <f>CL115+CE116</f>
        <v>6495749.318</v>
      </c>
      <c r="CM116" s="227"/>
      <c r="CN116" s="227"/>
      <c r="CO116" s="227"/>
      <c r="CP116" s="227"/>
      <c r="CQ116" s="227"/>
      <c r="CR116" s="227"/>
      <c r="CS116" s="228"/>
      <c r="CT116" s="15"/>
      <c r="CU116" s="15"/>
      <c r="CV116" s="15"/>
      <c r="CW116" s="15"/>
      <c r="CX116" s="247">
        <f>6000000-CL116</f>
        <v>-495749.31799999997</v>
      </c>
      <c r="CY116" s="247"/>
      <c r="CZ116" s="247"/>
      <c r="DA116" s="247"/>
      <c r="DB116" s="247"/>
      <c r="DC116" s="247"/>
      <c r="DD116" s="247"/>
    </row>
    <row r="117" spans="2:108" s="12" customFormat="1" ht="30" customHeight="1" x14ac:dyDescent="0.15">
      <c r="B117" s="338">
        <v>45342</v>
      </c>
      <c r="C117" s="339"/>
      <c r="D117" s="339"/>
      <c r="E117" s="339"/>
      <c r="F117" s="340"/>
      <c r="G117" s="272">
        <v>155</v>
      </c>
      <c r="H117" s="273"/>
      <c r="I117" s="273"/>
      <c r="J117" s="273"/>
      <c r="K117" s="274"/>
      <c r="L117" s="241" t="s">
        <v>50</v>
      </c>
      <c r="M117" s="221"/>
      <c r="N117" s="221"/>
      <c r="O117" s="221"/>
      <c r="P117" s="221"/>
      <c r="Q117" s="221"/>
      <c r="R117" s="222"/>
      <c r="S117" s="229">
        <v>45348</v>
      </c>
      <c r="T117" s="230"/>
      <c r="U117" s="231"/>
      <c r="V117" s="229">
        <v>45382</v>
      </c>
      <c r="W117" s="230"/>
      <c r="X117" s="231"/>
      <c r="Y117" s="241" t="s">
        <v>484</v>
      </c>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2"/>
      <c r="AY117" s="241"/>
      <c r="AZ117" s="221"/>
      <c r="BA117" s="221"/>
      <c r="BB117" s="221"/>
      <c r="BC117" s="221"/>
      <c r="BD117" s="221"/>
      <c r="BE117" s="221"/>
      <c r="BF117" s="221"/>
      <c r="BG117" s="221"/>
      <c r="BH117" s="221"/>
      <c r="BI117" s="221"/>
      <c r="BJ117" s="221"/>
      <c r="BK117" s="221"/>
      <c r="BL117" s="221"/>
      <c r="BM117" s="221"/>
      <c r="BN117" s="222"/>
      <c r="BO117" s="275"/>
      <c r="BP117" s="276"/>
      <c r="BQ117" s="276"/>
      <c r="BR117" s="276"/>
      <c r="BS117" s="276"/>
      <c r="BT117" s="276"/>
      <c r="BU117" s="276"/>
      <c r="BV117" s="276"/>
      <c r="BW117" s="277"/>
      <c r="BX117" s="235">
        <v>207680</v>
      </c>
      <c r="BY117" s="236"/>
      <c r="BZ117" s="236"/>
      <c r="CA117" s="237"/>
      <c r="CB117" s="226">
        <v>1</v>
      </c>
      <c r="CC117" s="227"/>
      <c r="CD117" s="228"/>
      <c r="CE117" s="226">
        <f t="shared" si="14"/>
        <v>207680</v>
      </c>
      <c r="CF117" s="227"/>
      <c r="CG117" s="227"/>
      <c r="CH117" s="227"/>
      <c r="CI117" s="227"/>
      <c r="CJ117" s="227"/>
      <c r="CK117" s="228"/>
      <c r="CL117" s="226">
        <f>CL116+CE117</f>
        <v>6703429.318</v>
      </c>
      <c r="CM117" s="227"/>
      <c r="CN117" s="227"/>
      <c r="CO117" s="227"/>
      <c r="CP117" s="227"/>
      <c r="CQ117" s="227"/>
      <c r="CR117" s="227"/>
      <c r="CS117" s="228"/>
      <c r="CT117" s="15"/>
      <c r="CU117" s="15"/>
      <c r="CV117" s="15"/>
      <c r="CW117" s="15"/>
      <c r="CX117" s="247">
        <f>6000000-CL117</f>
        <v>-703429.31799999997</v>
      </c>
      <c r="CY117" s="247"/>
      <c r="CZ117" s="247"/>
      <c r="DA117" s="247"/>
      <c r="DB117" s="247"/>
      <c r="DC117" s="247"/>
      <c r="DD117" s="247"/>
    </row>
    <row r="118" spans="2:108" s="135" customFormat="1" ht="30" customHeight="1" x14ac:dyDescent="0.15">
      <c r="B118" s="436">
        <v>45342</v>
      </c>
      <c r="C118" s="436"/>
      <c r="D118" s="436"/>
      <c r="E118" s="436"/>
      <c r="F118" s="436"/>
      <c r="G118" s="440">
        <v>156</v>
      </c>
      <c r="H118" s="440"/>
      <c r="I118" s="440"/>
      <c r="J118" s="440"/>
      <c r="K118" s="440"/>
      <c r="L118" s="232" t="s">
        <v>50</v>
      </c>
      <c r="M118" s="233"/>
      <c r="N118" s="233"/>
      <c r="O118" s="233"/>
      <c r="P118" s="233"/>
      <c r="Q118" s="233"/>
      <c r="R118" s="234"/>
      <c r="S118" s="441">
        <v>45351</v>
      </c>
      <c r="T118" s="441"/>
      <c r="U118" s="441"/>
      <c r="V118" s="441">
        <v>45373</v>
      </c>
      <c r="W118" s="441"/>
      <c r="X118" s="441"/>
      <c r="Y118" s="232" t="s">
        <v>491</v>
      </c>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4"/>
      <c r="AY118" s="232"/>
      <c r="AZ118" s="233"/>
      <c r="BA118" s="233"/>
      <c r="BB118" s="233"/>
      <c r="BC118" s="233"/>
      <c r="BD118" s="233"/>
      <c r="BE118" s="233"/>
      <c r="BF118" s="233"/>
      <c r="BG118" s="233"/>
      <c r="BH118" s="233"/>
      <c r="BI118" s="233"/>
      <c r="BJ118" s="233"/>
      <c r="BK118" s="233"/>
      <c r="BL118" s="233"/>
      <c r="BM118" s="233"/>
      <c r="BN118" s="234"/>
      <c r="BO118" s="259" t="s">
        <v>34</v>
      </c>
      <c r="BP118" s="259"/>
      <c r="BQ118" s="259"/>
      <c r="BR118" s="259"/>
      <c r="BS118" s="259"/>
      <c r="BT118" s="259"/>
      <c r="BU118" s="259"/>
      <c r="BV118" s="259"/>
      <c r="BW118" s="259"/>
      <c r="BX118" s="252">
        <v>1356</v>
      </c>
      <c r="BY118" s="252"/>
      <c r="BZ118" s="252"/>
      <c r="CA118" s="252"/>
      <c r="CB118" s="252">
        <v>50</v>
      </c>
      <c r="CC118" s="252"/>
      <c r="CD118" s="252"/>
      <c r="CE118" s="238">
        <f t="shared" si="14"/>
        <v>67800</v>
      </c>
      <c r="CF118" s="239"/>
      <c r="CG118" s="239"/>
      <c r="CH118" s="239"/>
      <c r="CI118" s="239"/>
      <c r="CJ118" s="239"/>
      <c r="CK118" s="240"/>
      <c r="CL118" s="226">
        <f>CL117+CE118</f>
        <v>6771229.318</v>
      </c>
      <c r="CM118" s="227"/>
      <c r="CN118" s="227"/>
      <c r="CO118" s="227"/>
      <c r="CP118" s="227"/>
      <c r="CQ118" s="227"/>
      <c r="CR118" s="227"/>
      <c r="CS118" s="228"/>
      <c r="CT118" s="134"/>
      <c r="CU118" s="134"/>
      <c r="CV118" s="134"/>
      <c r="CW118" s="134"/>
      <c r="CX118" s="429">
        <f>2000000-CL118</f>
        <v>-4771229.318</v>
      </c>
      <c r="CY118" s="429"/>
      <c r="CZ118" s="429"/>
      <c r="DA118" s="429"/>
      <c r="DB118" s="429"/>
      <c r="DC118" s="429"/>
      <c r="DD118" s="429"/>
    </row>
    <row r="119" spans="2:108" s="12" customFormat="1" ht="30" customHeight="1" x14ac:dyDescent="0.15">
      <c r="B119" s="338">
        <v>45342</v>
      </c>
      <c r="C119" s="339"/>
      <c r="D119" s="339"/>
      <c r="E119" s="339"/>
      <c r="F119" s="340"/>
      <c r="G119" s="272">
        <v>156</v>
      </c>
      <c r="H119" s="273"/>
      <c r="I119" s="273"/>
      <c r="J119" s="273"/>
      <c r="K119" s="274"/>
      <c r="L119" s="241" t="s">
        <v>50</v>
      </c>
      <c r="M119" s="221"/>
      <c r="N119" s="221"/>
      <c r="O119" s="221"/>
      <c r="P119" s="221"/>
      <c r="Q119" s="221"/>
      <c r="R119" s="222"/>
      <c r="S119" s="229">
        <v>45344</v>
      </c>
      <c r="T119" s="230"/>
      <c r="U119" s="231"/>
      <c r="V119" s="278">
        <v>45373</v>
      </c>
      <c r="W119" s="279"/>
      <c r="X119" s="280"/>
      <c r="Y119" s="314" t="s">
        <v>496</v>
      </c>
      <c r="Z119" s="314"/>
      <c r="AA119" s="314"/>
      <c r="AB119" s="314"/>
      <c r="AC119" s="314"/>
      <c r="AD119" s="314"/>
      <c r="AE119" s="314"/>
      <c r="AF119" s="314"/>
      <c r="AG119" s="314"/>
      <c r="AH119" s="314"/>
      <c r="AI119" s="314"/>
      <c r="AJ119" s="314"/>
      <c r="AK119" s="314"/>
      <c r="AL119" s="314"/>
      <c r="AM119" s="314"/>
      <c r="AN119" s="314"/>
      <c r="AO119" s="314"/>
      <c r="AP119" s="314"/>
      <c r="AQ119" s="314"/>
      <c r="AR119" s="314"/>
      <c r="AS119" s="314"/>
      <c r="AT119" s="314"/>
      <c r="AU119" s="314"/>
      <c r="AV119" s="314"/>
      <c r="AW119" s="314"/>
      <c r="AX119" s="314"/>
      <c r="AY119" s="314"/>
      <c r="AZ119" s="314"/>
      <c r="BA119" s="314"/>
      <c r="BB119" s="314"/>
      <c r="BC119" s="314"/>
      <c r="BD119" s="314"/>
      <c r="BE119" s="314"/>
      <c r="BF119" s="314"/>
      <c r="BG119" s="314"/>
      <c r="BH119" s="314"/>
      <c r="BI119" s="314"/>
      <c r="BJ119" s="314"/>
      <c r="BK119" s="314"/>
      <c r="BL119" s="314"/>
      <c r="BM119" s="314"/>
      <c r="BN119" s="314"/>
      <c r="BO119" s="315"/>
      <c r="BP119" s="315"/>
      <c r="BQ119" s="315"/>
      <c r="BR119" s="315"/>
      <c r="BS119" s="315"/>
      <c r="BT119" s="315"/>
      <c r="BU119" s="315"/>
      <c r="BV119" s="315"/>
      <c r="BW119" s="315"/>
      <c r="BX119" s="282">
        <v>32480</v>
      </c>
      <c r="BY119" s="282"/>
      <c r="BZ119" s="282"/>
      <c r="CA119" s="282"/>
      <c r="CB119" s="282">
        <v>1</v>
      </c>
      <c r="CC119" s="282"/>
      <c r="CD119" s="282"/>
      <c r="CE119" s="235">
        <f t="shared" si="14"/>
        <v>32480</v>
      </c>
      <c r="CF119" s="236"/>
      <c r="CG119" s="236"/>
      <c r="CH119" s="236"/>
      <c r="CI119" s="236"/>
      <c r="CJ119" s="236"/>
      <c r="CK119" s="237"/>
      <c r="CL119" s="226">
        <f>CL118+CE119</f>
        <v>6803709.318</v>
      </c>
      <c r="CM119" s="227"/>
      <c r="CN119" s="227"/>
      <c r="CO119" s="227"/>
      <c r="CP119" s="227"/>
      <c r="CQ119" s="227"/>
      <c r="CR119" s="227"/>
      <c r="CS119" s="228"/>
      <c r="CX119" s="247">
        <f>6000000-CL119</f>
        <v>-803709.31799999997</v>
      </c>
      <c r="CY119" s="247"/>
      <c r="CZ119" s="247"/>
      <c r="DA119" s="247"/>
      <c r="DB119" s="247"/>
      <c r="DC119" s="247"/>
      <c r="DD119" s="247"/>
    </row>
    <row r="120" spans="2:108" s="12" customFormat="1" ht="30" customHeight="1" x14ac:dyDescent="0.15">
      <c r="B120" s="338">
        <v>45342</v>
      </c>
      <c r="C120" s="339"/>
      <c r="D120" s="339"/>
      <c r="E120" s="339"/>
      <c r="F120" s="340"/>
      <c r="G120" s="272">
        <v>164</v>
      </c>
      <c r="H120" s="273"/>
      <c r="I120" s="273"/>
      <c r="J120" s="273"/>
      <c r="K120" s="274"/>
      <c r="L120" s="241" t="s">
        <v>50</v>
      </c>
      <c r="M120" s="221"/>
      <c r="N120" s="221"/>
      <c r="O120" s="221"/>
      <c r="P120" s="221"/>
      <c r="Q120" s="221"/>
      <c r="R120" s="222"/>
      <c r="S120" s="229">
        <v>45348</v>
      </c>
      <c r="T120" s="230"/>
      <c r="U120" s="231"/>
      <c r="V120" s="229">
        <v>45382</v>
      </c>
      <c r="W120" s="230"/>
      <c r="X120" s="231"/>
      <c r="Y120" s="241" t="s">
        <v>484</v>
      </c>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2"/>
      <c r="AY120" s="241"/>
      <c r="AZ120" s="221"/>
      <c r="BA120" s="221"/>
      <c r="BB120" s="221"/>
      <c r="BC120" s="221"/>
      <c r="BD120" s="221"/>
      <c r="BE120" s="221"/>
      <c r="BF120" s="221"/>
      <c r="BG120" s="221"/>
      <c r="BH120" s="221"/>
      <c r="BI120" s="221"/>
      <c r="BJ120" s="221"/>
      <c r="BK120" s="221"/>
      <c r="BL120" s="221"/>
      <c r="BM120" s="221"/>
      <c r="BN120" s="222"/>
      <c r="BO120" s="275"/>
      <c r="BP120" s="276"/>
      <c r="BQ120" s="276"/>
      <c r="BR120" s="276"/>
      <c r="BS120" s="276"/>
      <c r="BT120" s="276"/>
      <c r="BU120" s="276"/>
      <c r="BV120" s="276"/>
      <c r="BW120" s="277"/>
      <c r="BX120" s="235">
        <v>207680</v>
      </c>
      <c r="BY120" s="236"/>
      <c r="BZ120" s="236"/>
      <c r="CA120" s="237"/>
      <c r="CB120" s="226">
        <v>1</v>
      </c>
      <c r="CC120" s="227"/>
      <c r="CD120" s="228"/>
      <c r="CE120" s="226">
        <f t="shared" si="14"/>
        <v>207680</v>
      </c>
      <c r="CF120" s="227"/>
      <c r="CG120" s="227"/>
      <c r="CH120" s="227"/>
      <c r="CI120" s="227"/>
      <c r="CJ120" s="227"/>
      <c r="CK120" s="228"/>
      <c r="CL120" s="226">
        <f>CL119+CE120</f>
        <v>7011389.318</v>
      </c>
      <c r="CM120" s="227"/>
      <c r="CN120" s="227"/>
      <c r="CO120" s="227"/>
      <c r="CP120" s="227"/>
      <c r="CQ120" s="227"/>
      <c r="CR120" s="227"/>
      <c r="CS120" s="228"/>
      <c r="CT120" s="15"/>
      <c r="CU120" s="15"/>
      <c r="CV120" s="15"/>
      <c r="CW120" s="15"/>
      <c r="CX120" s="247">
        <f>6000000-CL120</f>
        <v>-1011389.318</v>
      </c>
      <c r="CY120" s="247"/>
      <c r="CZ120" s="247"/>
      <c r="DA120" s="247"/>
      <c r="DB120" s="247"/>
      <c r="DC120" s="247"/>
      <c r="DD120" s="247"/>
    </row>
    <row r="121" spans="2:108" s="135" customFormat="1" ht="30" customHeight="1" x14ac:dyDescent="0.15">
      <c r="B121" s="436">
        <v>45342</v>
      </c>
      <c r="C121" s="436"/>
      <c r="D121" s="436"/>
      <c r="E121" s="436"/>
      <c r="F121" s="436"/>
      <c r="G121" s="440">
        <v>165</v>
      </c>
      <c r="H121" s="440"/>
      <c r="I121" s="440"/>
      <c r="J121" s="440"/>
      <c r="K121" s="440"/>
      <c r="L121" s="232" t="s">
        <v>697</v>
      </c>
      <c r="M121" s="233"/>
      <c r="N121" s="233"/>
      <c r="O121" s="233"/>
      <c r="P121" s="233"/>
      <c r="Q121" s="233"/>
      <c r="R121" s="234"/>
      <c r="S121" s="441"/>
      <c r="T121" s="441"/>
      <c r="U121" s="441"/>
      <c r="V121" s="441">
        <v>45373</v>
      </c>
      <c r="W121" s="441"/>
      <c r="X121" s="441"/>
      <c r="Y121" s="232" t="s">
        <v>533</v>
      </c>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4"/>
      <c r="AY121" s="232"/>
      <c r="AZ121" s="233"/>
      <c r="BA121" s="233"/>
      <c r="BB121" s="233"/>
      <c r="BC121" s="233"/>
      <c r="BD121" s="233"/>
      <c r="BE121" s="233"/>
      <c r="BF121" s="233"/>
      <c r="BG121" s="233"/>
      <c r="BH121" s="233"/>
      <c r="BI121" s="233"/>
      <c r="BJ121" s="233"/>
      <c r="BK121" s="233"/>
      <c r="BL121" s="233"/>
      <c r="BM121" s="233"/>
      <c r="BN121" s="234"/>
      <c r="BO121" s="259"/>
      <c r="BP121" s="259"/>
      <c r="BQ121" s="259"/>
      <c r="BR121" s="259"/>
      <c r="BS121" s="259"/>
      <c r="BT121" s="259"/>
      <c r="BU121" s="259"/>
      <c r="BV121" s="259"/>
      <c r="BW121" s="259"/>
      <c r="BX121" s="252">
        <v>37840</v>
      </c>
      <c r="BY121" s="252"/>
      <c r="BZ121" s="252"/>
      <c r="CA121" s="252"/>
      <c r="CB121" s="252">
        <v>1</v>
      </c>
      <c r="CC121" s="252"/>
      <c r="CD121" s="252"/>
      <c r="CE121" s="238">
        <f t="shared" si="14"/>
        <v>37840</v>
      </c>
      <c r="CF121" s="239"/>
      <c r="CG121" s="239"/>
      <c r="CH121" s="239"/>
      <c r="CI121" s="239"/>
      <c r="CJ121" s="239"/>
      <c r="CK121" s="240"/>
      <c r="CL121" s="226">
        <f>CL120+CE121</f>
        <v>7049229.318</v>
      </c>
      <c r="CM121" s="227"/>
      <c r="CN121" s="227"/>
      <c r="CO121" s="227"/>
      <c r="CP121" s="227"/>
      <c r="CQ121" s="227"/>
      <c r="CR121" s="227"/>
      <c r="CS121" s="228"/>
      <c r="CT121" s="134"/>
      <c r="CU121" s="134"/>
      <c r="CV121" s="134"/>
      <c r="CW121" s="134"/>
      <c r="CX121" s="429">
        <f t="shared" ref="CX121:CX126" si="15">2000000-CL121</f>
        <v>-5049229.318</v>
      </c>
      <c r="CY121" s="429"/>
      <c r="CZ121" s="429"/>
      <c r="DA121" s="429"/>
      <c r="DB121" s="429"/>
      <c r="DC121" s="429"/>
      <c r="DD121" s="429"/>
    </row>
    <row r="122" spans="2:108" s="135" customFormat="1" ht="30" customHeight="1" x14ac:dyDescent="0.15">
      <c r="B122" s="436">
        <v>45342</v>
      </c>
      <c r="C122" s="436"/>
      <c r="D122" s="436"/>
      <c r="E122" s="436"/>
      <c r="F122" s="436"/>
      <c r="G122" s="440">
        <v>166</v>
      </c>
      <c r="H122" s="440"/>
      <c r="I122" s="440"/>
      <c r="J122" s="440"/>
      <c r="K122" s="440"/>
      <c r="L122" s="232" t="s">
        <v>73</v>
      </c>
      <c r="M122" s="233"/>
      <c r="N122" s="233"/>
      <c r="O122" s="233"/>
      <c r="P122" s="233"/>
      <c r="Q122" s="233"/>
      <c r="R122" s="234"/>
      <c r="S122" s="441"/>
      <c r="T122" s="441"/>
      <c r="U122" s="441"/>
      <c r="V122" s="441">
        <v>45379</v>
      </c>
      <c r="W122" s="441"/>
      <c r="X122" s="441"/>
      <c r="Y122" s="319" t="s">
        <v>592</v>
      </c>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1"/>
      <c r="AY122" s="232"/>
      <c r="AZ122" s="233"/>
      <c r="BA122" s="233"/>
      <c r="BB122" s="233"/>
      <c r="BC122" s="233"/>
      <c r="BD122" s="233"/>
      <c r="BE122" s="233"/>
      <c r="BF122" s="233"/>
      <c r="BG122" s="233"/>
      <c r="BH122" s="233"/>
      <c r="BI122" s="233"/>
      <c r="BJ122" s="233"/>
      <c r="BK122" s="233"/>
      <c r="BL122" s="233"/>
      <c r="BM122" s="233"/>
      <c r="BN122" s="234"/>
      <c r="BO122" s="259" t="s">
        <v>44</v>
      </c>
      <c r="BP122" s="259"/>
      <c r="BQ122" s="259"/>
      <c r="BR122" s="259"/>
      <c r="BS122" s="259"/>
      <c r="BT122" s="259"/>
      <c r="BU122" s="259"/>
      <c r="BV122" s="259"/>
      <c r="BW122" s="259"/>
      <c r="BX122" s="243">
        <v>12438</v>
      </c>
      <c r="BY122" s="243"/>
      <c r="BZ122" s="243"/>
      <c r="CA122" s="243"/>
      <c r="CB122" s="252">
        <v>1</v>
      </c>
      <c r="CC122" s="252"/>
      <c r="CD122" s="252"/>
      <c r="CE122" s="238">
        <f t="shared" si="14"/>
        <v>12438</v>
      </c>
      <c r="CF122" s="239"/>
      <c r="CG122" s="239"/>
      <c r="CH122" s="239"/>
      <c r="CI122" s="239"/>
      <c r="CJ122" s="239"/>
      <c r="CK122" s="240"/>
      <c r="CL122" s="226">
        <f>CL121+CE122</f>
        <v>7061667.318</v>
      </c>
      <c r="CM122" s="227"/>
      <c r="CN122" s="227"/>
      <c r="CO122" s="227"/>
      <c r="CP122" s="227"/>
      <c r="CQ122" s="227"/>
      <c r="CR122" s="227"/>
      <c r="CS122" s="228"/>
      <c r="CT122" s="134"/>
      <c r="CU122" s="134"/>
      <c r="CV122" s="134"/>
      <c r="CW122" s="134"/>
      <c r="CX122" s="429">
        <f t="shared" si="15"/>
        <v>-5061667.318</v>
      </c>
      <c r="CY122" s="429"/>
      <c r="CZ122" s="429"/>
      <c r="DA122" s="429"/>
      <c r="DB122" s="429"/>
      <c r="DC122" s="429"/>
      <c r="DD122" s="429"/>
    </row>
    <row r="123" spans="2:108" s="135" customFormat="1" ht="30" customHeight="1" x14ac:dyDescent="0.15">
      <c r="B123" s="269">
        <v>45348</v>
      </c>
      <c r="C123" s="270"/>
      <c r="D123" s="270"/>
      <c r="E123" s="270"/>
      <c r="F123" s="271"/>
      <c r="G123" s="537">
        <v>169</v>
      </c>
      <c r="H123" s="537"/>
      <c r="I123" s="537"/>
      <c r="J123" s="537"/>
      <c r="K123" s="537"/>
      <c r="L123" s="232" t="s">
        <v>73</v>
      </c>
      <c r="M123" s="233"/>
      <c r="N123" s="233"/>
      <c r="O123" s="233"/>
      <c r="P123" s="233"/>
      <c r="Q123" s="233"/>
      <c r="R123" s="234"/>
      <c r="S123" s="441"/>
      <c r="T123" s="441"/>
      <c r="U123" s="441"/>
      <c r="V123" s="442">
        <v>45379</v>
      </c>
      <c r="W123" s="442"/>
      <c r="X123" s="442"/>
      <c r="Y123" s="232" t="s">
        <v>591</v>
      </c>
      <c r="Z123" s="233"/>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4"/>
      <c r="AY123" s="232" t="s">
        <v>500</v>
      </c>
      <c r="AZ123" s="233"/>
      <c r="BA123" s="233"/>
      <c r="BB123" s="233"/>
      <c r="BC123" s="233"/>
      <c r="BD123" s="233"/>
      <c r="BE123" s="233"/>
      <c r="BF123" s="233"/>
      <c r="BG123" s="233"/>
      <c r="BH123" s="233"/>
      <c r="BI123" s="233"/>
      <c r="BJ123" s="233"/>
      <c r="BK123" s="233"/>
      <c r="BL123" s="233"/>
      <c r="BM123" s="233"/>
      <c r="BN123" s="234"/>
      <c r="BO123" s="259"/>
      <c r="BP123" s="259"/>
      <c r="BQ123" s="259"/>
      <c r="BR123" s="259"/>
      <c r="BS123" s="259"/>
      <c r="BT123" s="259"/>
      <c r="BU123" s="259"/>
      <c r="BV123" s="259"/>
      <c r="BW123" s="259"/>
      <c r="BX123" s="252">
        <v>1530</v>
      </c>
      <c r="BY123" s="252"/>
      <c r="BZ123" s="252"/>
      <c r="CA123" s="252"/>
      <c r="CB123" s="252">
        <v>1</v>
      </c>
      <c r="CC123" s="252"/>
      <c r="CD123" s="252"/>
      <c r="CE123" s="238">
        <f t="shared" si="14"/>
        <v>1530</v>
      </c>
      <c r="CF123" s="239"/>
      <c r="CG123" s="239"/>
      <c r="CH123" s="239"/>
      <c r="CI123" s="239"/>
      <c r="CJ123" s="239"/>
      <c r="CK123" s="240"/>
      <c r="CL123" s="226">
        <f>CL122+CE123</f>
        <v>7063197.318</v>
      </c>
      <c r="CM123" s="227"/>
      <c r="CN123" s="227"/>
      <c r="CO123" s="227"/>
      <c r="CP123" s="227"/>
      <c r="CQ123" s="227"/>
      <c r="CR123" s="227"/>
      <c r="CS123" s="228"/>
      <c r="CT123" s="134"/>
      <c r="CU123" s="134"/>
      <c r="CV123" s="134"/>
      <c r="CW123" s="134"/>
      <c r="CX123" s="429">
        <f t="shared" si="15"/>
        <v>-5063197.318</v>
      </c>
      <c r="CY123" s="429"/>
      <c r="CZ123" s="429"/>
      <c r="DA123" s="429"/>
      <c r="DB123" s="429"/>
      <c r="DC123" s="429"/>
      <c r="DD123" s="429"/>
    </row>
    <row r="124" spans="2:108" s="135" customFormat="1" ht="30" customHeight="1" x14ac:dyDescent="0.15">
      <c r="B124" s="436">
        <v>45343</v>
      </c>
      <c r="C124" s="436"/>
      <c r="D124" s="436"/>
      <c r="E124" s="436"/>
      <c r="F124" s="436"/>
      <c r="G124" s="440">
        <v>167</v>
      </c>
      <c r="H124" s="440"/>
      <c r="I124" s="440"/>
      <c r="J124" s="440"/>
      <c r="K124" s="440"/>
      <c r="L124" s="232" t="s">
        <v>697</v>
      </c>
      <c r="M124" s="233"/>
      <c r="N124" s="233"/>
      <c r="O124" s="233"/>
      <c r="P124" s="233"/>
      <c r="Q124" s="233"/>
      <c r="R124" s="234"/>
      <c r="S124" s="441"/>
      <c r="T124" s="441"/>
      <c r="U124" s="441"/>
      <c r="V124" s="441">
        <v>45373</v>
      </c>
      <c r="W124" s="441"/>
      <c r="X124" s="441"/>
      <c r="Y124" s="232" t="s">
        <v>494</v>
      </c>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4"/>
      <c r="AY124" s="232"/>
      <c r="AZ124" s="233"/>
      <c r="BA124" s="233"/>
      <c r="BB124" s="233"/>
      <c r="BC124" s="233"/>
      <c r="BD124" s="233"/>
      <c r="BE124" s="233"/>
      <c r="BF124" s="233"/>
      <c r="BG124" s="233"/>
      <c r="BH124" s="233"/>
      <c r="BI124" s="233"/>
      <c r="BJ124" s="233"/>
      <c r="BK124" s="233"/>
      <c r="BL124" s="233"/>
      <c r="BM124" s="233"/>
      <c r="BN124" s="234"/>
      <c r="BO124" s="259"/>
      <c r="BP124" s="259"/>
      <c r="BQ124" s="259"/>
      <c r="BR124" s="259"/>
      <c r="BS124" s="259"/>
      <c r="BT124" s="259"/>
      <c r="BU124" s="259"/>
      <c r="BV124" s="259"/>
      <c r="BW124" s="259"/>
      <c r="BX124" s="252">
        <v>13200</v>
      </c>
      <c r="BY124" s="252"/>
      <c r="BZ124" s="252"/>
      <c r="CA124" s="252"/>
      <c r="CB124" s="252">
        <v>1</v>
      </c>
      <c r="CC124" s="252"/>
      <c r="CD124" s="252"/>
      <c r="CE124" s="238">
        <f t="shared" si="14"/>
        <v>13200</v>
      </c>
      <c r="CF124" s="239"/>
      <c r="CG124" s="239"/>
      <c r="CH124" s="239"/>
      <c r="CI124" s="239"/>
      <c r="CJ124" s="239"/>
      <c r="CK124" s="240"/>
      <c r="CL124" s="226">
        <f>CL123+CE124</f>
        <v>7076397.318</v>
      </c>
      <c r="CM124" s="227"/>
      <c r="CN124" s="227"/>
      <c r="CO124" s="227"/>
      <c r="CP124" s="227"/>
      <c r="CQ124" s="227"/>
      <c r="CR124" s="227"/>
      <c r="CS124" s="228"/>
      <c r="CT124" s="134"/>
      <c r="CU124" s="134"/>
      <c r="CV124" s="134"/>
      <c r="CW124" s="134"/>
      <c r="CX124" s="429">
        <f t="shared" si="15"/>
        <v>-5076397.318</v>
      </c>
      <c r="CY124" s="429"/>
      <c r="CZ124" s="429"/>
      <c r="DA124" s="429"/>
      <c r="DB124" s="429"/>
      <c r="DC124" s="429"/>
      <c r="DD124" s="429"/>
    </row>
    <row r="125" spans="2:108" s="135" customFormat="1" ht="30" customHeight="1" x14ac:dyDescent="0.15">
      <c r="B125" s="436">
        <v>45343</v>
      </c>
      <c r="C125" s="436"/>
      <c r="D125" s="436"/>
      <c r="E125" s="436"/>
      <c r="F125" s="436"/>
      <c r="G125" s="440">
        <v>167</v>
      </c>
      <c r="H125" s="440"/>
      <c r="I125" s="440"/>
      <c r="J125" s="440"/>
      <c r="K125" s="440"/>
      <c r="L125" s="232" t="s">
        <v>280</v>
      </c>
      <c r="M125" s="233"/>
      <c r="N125" s="233"/>
      <c r="O125" s="233"/>
      <c r="P125" s="233"/>
      <c r="Q125" s="233"/>
      <c r="R125" s="234"/>
      <c r="S125" s="441"/>
      <c r="T125" s="441"/>
      <c r="U125" s="441"/>
      <c r="V125" s="441">
        <v>45366</v>
      </c>
      <c r="W125" s="441"/>
      <c r="X125" s="441"/>
      <c r="Y125" s="232" t="s">
        <v>735</v>
      </c>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4"/>
      <c r="AY125" s="232"/>
      <c r="AZ125" s="233"/>
      <c r="BA125" s="233"/>
      <c r="BB125" s="233"/>
      <c r="BC125" s="233"/>
      <c r="BD125" s="233"/>
      <c r="BE125" s="233"/>
      <c r="BF125" s="233"/>
      <c r="BG125" s="233"/>
      <c r="BH125" s="233"/>
      <c r="BI125" s="233"/>
      <c r="BJ125" s="233"/>
      <c r="BK125" s="233"/>
      <c r="BL125" s="233"/>
      <c r="BM125" s="233"/>
      <c r="BN125" s="234"/>
      <c r="BO125" s="259"/>
      <c r="BP125" s="259"/>
      <c r="BQ125" s="259"/>
      <c r="BR125" s="259"/>
      <c r="BS125" s="259"/>
      <c r="BT125" s="259"/>
      <c r="BU125" s="259"/>
      <c r="BV125" s="259"/>
      <c r="BW125" s="259"/>
      <c r="BX125" s="243">
        <v>2262</v>
      </c>
      <c r="BY125" s="243"/>
      <c r="BZ125" s="243"/>
      <c r="CA125" s="243"/>
      <c r="CB125" s="252">
        <v>1</v>
      </c>
      <c r="CC125" s="252"/>
      <c r="CD125" s="252"/>
      <c r="CE125" s="235">
        <f t="shared" si="14"/>
        <v>2262</v>
      </c>
      <c r="CF125" s="236"/>
      <c r="CG125" s="236"/>
      <c r="CH125" s="236"/>
      <c r="CI125" s="236"/>
      <c r="CJ125" s="236"/>
      <c r="CK125" s="237"/>
      <c r="CL125" s="226">
        <f>CL124+CE125</f>
        <v>7078659.318</v>
      </c>
      <c r="CM125" s="227"/>
      <c r="CN125" s="227"/>
      <c r="CO125" s="227"/>
      <c r="CP125" s="227"/>
      <c r="CQ125" s="227"/>
      <c r="CR125" s="227"/>
      <c r="CS125" s="228"/>
      <c r="CT125" s="134"/>
      <c r="CU125" s="134"/>
      <c r="CV125" s="134"/>
      <c r="CW125" s="134"/>
      <c r="CX125" s="429">
        <f t="shared" si="15"/>
        <v>-5078659.318</v>
      </c>
      <c r="CY125" s="429"/>
      <c r="CZ125" s="429"/>
      <c r="DA125" s="429"/>
      <c r="DB125" s="429"/>
      <c r="DC125" s="429"/>
      <c r="DD125" s="429"/>
    </row>
    <row r="126" spans="2:108" s="135" customFormat="1" ht="30" customHeight="1" x14ac:dyDescent="0.15">
      <c r="B126" s="436">
        <v>45343</v>
      </c>
      <c r="C126" s="436"/>
      <c r="D126" s="436"/>
      <c r="E126" s="436"/>
      <c r="F126" s="436"/>
      <c r="G126" s="440">
        <v>167</v>
      </c>
      <c r="H126" s="440"/>
      <c r="I126" s="440"/>
      <c r="J126" s="440"/>
      <c r="K126" s="440"/>
      <c r="L126" s="232" t="s">
        <v>50</v>
      </c>
      <c r="M126" s="233"/>
      <c r="N126" s="233"/>
      <c r="O126" s="233"/>
      <c r="P126" s="233"/>
      <c r="Q126" s="233"/>
      <c r="R126" s="234"/>
      <c r="S126" s="441"/>
      <c r="T126" s="441"/>
      <c r="U126" s="441"/>
      <c r="V126" s="441">
        <v>45366</v>
      </c>
      <c r="W126" s="441"/>
      <c r="X126" s="441"/>
      <c r="Y126" s="232" t="s">
        <v>736</v>
      </c>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4"/>
      <c r="AY126" s="232"/>
      <c r="AZ126" s="233"/>
      <c r="BA126" s="233"/>
      <c r="BB126" s="233"/>
      <c r="BC126" s="233"/>
      <c r="BD126" s="233"/>
      <c r="BE126" s="233"/>
      <c r="BF126" s="233"/>
      <c r="BG126" s="233"/>
      <c r="BH126" s="233"/>
      <c r="BI126" s="233"/>
      <c r="BJ126" s="233"/>
      <c r="BK126" s="233"/>
      <c r="BL126" s="233"/>
      <c r="BM126" s="233"/>
      <c r="BN126" s="234"/>
      <c r="BO126" s="259"/>
      <c r="BP126" s="259"/>
      <c r="BQ126" s="259"/>
      <c r="BR126" s="259"/>
      <c r="BS126" s="259"/>
      <c r="BT126" s="259"/>
      <c r="BU126" s="259"/>
      <c r="BV126" s="259"/>
      <c r="BW126" s="259"/>
      <c r="BX126" s="243">
        <v>7</v>
      </c>
      <c r="BY126" s="243"/>
      <c r="BZ126" s="243"/>
      <c r="CA126" s="243"/>
      <c r="CB126" s="252">
        <v>1</v>
      </c>
      <c r="CC126" s="252"/>
      <c r="CD126" s="252"/>
      <c r="CE126" s="235">
        <f t="shared" ref="CE126" si="16">BX126*CB126</f>
        <v>7</v>
      </c>
      <c r="CF126" s="236"/>
      <c r="CG126" s="236"/>
      <c r="CH126" s="236"/>
      <c r="CI126" s="236"/>
      <c r="CJ126" s="236"/>
      <c r="CK126" s="237"/>
      <c r="CL126" s="226">
        <f>CL125+CE126</f>
        <v>7078666.318</v>
      </c>
      <c r="CM126" s="227"/>
      <c r="CN126" s="227"/>
      <c r="CO126" s="227"/>
      <c r="CP126" s="227"/>
      <c r="CQ126" s="227"/>
      <c r="CR126" s="227"/>
      <c r="CS126" s="228"/>
      <c r="CT126" s="134"/>
      <c r="CU126" s="134"/>
      <c r="CV126" s="134"/>
      <c r="CW126" s="134"/>
      <c r="CX126" s="429">
        <f t="shared" si="15"/>
        <v>-5078666.318</v>
      </c>
      <c r="CY126" s="429"/>
      <c r="CZ126" s="429"/>
      <c r="DA126" s="429"/>
      <c r="DB126" s="429"/>
      <c r="DC126" s="429"/>
      <c r="DD126" s="429"/>
    </row>
    <row r="127" spans="2:108" s="15" customFormat="1" ht="30" customHeight="1" x14ac:dyDescent="0.15">
      <c r="B127" s="269">
        <v>45348</v>
      </c>
      <c r="C127" s="270"/>
      <c r="D127" s="270"/>
      <c r="E127" s="270"/>
      <c r="F127" s="271"/>
      <c r="G127" s="272">
        <v>169</v>
      </c>
      <c r="H127" s="273"/>
      <c r="I127" s="273"/>
      <c r="J127" s="273"/>
      <c r="K127" s="274"/>
      <c r="L127" s="241" t="s">
        <v>17</v>
      </c>
      <c r="M127" s="221"/>
      <c r="N127" s="221"/>
      <c r="O127" s="221"/>
      <c r="P127" s="221"/>
      <c r="Q127" s="221"/>
      <c r="R127" s="222"/>
      <c r="S127" s="539"/>
      <c r="T127" s="540"/>
      <c r="U127" s="541"/>
      <c r="V127" s="278">
        <v>45382</v>
      </c>
      <c r="W127" s="279"/>
      <c r="X127" s="280"/>
      <c r="Y127" s="259" t="s">
        <v>800</v>
      </c>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444"/>
      <c r="AZ127" s="445"/>
      <c r="BA127" s="445"/>
      <c r="BB127" s="445"/>
      <c r="BC127" s="445"/>
      <c r="BD127" s="445"/>
      <c r="BE127" s="445"/>
      <c r="BF127" s="445"/>
      <c r="BG127" s="445"/>
      <c r="BH127" s="445"/>
      <c r="BI127" s="445"/>
      <c r="BJ127" s="445"/>
      <c r="BK127" s="445"/>
      <c r="BL127" s="445"/>
      <c r="BM127" s="445"/>
      <c r="BN127" s="445"/>
      <c r="BO127" s="538"/>
      <c r="BP127" s="538"/>
      <c r="BQ127" s="538"/>
      <c r="BR127" s="538"/>
      <c r="BS127" s="538"/>
      <c r="BT127" s="538"/>
      <c r="BU127" s="538"/>
      <c r="BV127" s="538"/>
      <c r="BW127" s="538"/>
      <c r="BX127" s="243">
        <v>1133</v>
      </c>
      <c r="BY127" s="243"/>
      <c r="BZ127" s="243"/>
      <c r="CA127" s="243"/>
      <c r="CB127" s="252">
        <v>1</v>
      </c>
      <c r="CC127" s="252"/>
      <c r="CD127" s="252"/>
      <c r="CE127" s="238">
        <f t="shared" si="14"/>
        <v>1133</v>
      </c>
      <c r="CF127" s="239"/>
      <c r="CG127" s="239"/>
      <c r="CH127" s="239"/>
      <c r="CI127" s="239"/>
      <c r="CJ127" s="239"/>
      <c r="CK127" s="240"/>
      <c r="CL127" s="226">
        <f>CL126+CE127</f>
        <v>7079799.318</v>
      </c>
      <c r="CM127" s="227"/>
      <c r="CN127" s="227"/>
      <c r="CO127" s="227"/>
      <c r="CP127" s="227"/>
      <c r="CQ127" s="227"/>
      <c r="CR127" s="227"/>
      <c r="CS127" s="228"/>
      <c r="CT127" s="134"/>
      <c r="CU127" s="134"/>
      <c r="CV127" s="134"/>
      <c r="CW127" s="134"/>
      <c r="CX127" s="247">
        <f t="shared" ref="CX127:CX135" si="17">6000000-CL127</f>
        <v>-1079799.318</v>
      </c>
      <c r="CY127" s="247"/>
      <c r="CZ127" s="247"/>
      <c r="DA127" s="247"/>
      <c r="DB127" s="247"/>
      <c r="DC127" s="247"/>
      <c r="DD127" s="247"/>
    </row>
    <row r="128" spans="2:108" s="12" customFormat="1" ht="30" customHeight="1" x14ac:dyDescent="0.15">
      <c r="B128" s="269">
        <v>45348</v>
      </c>
      <c r="C128" s="270"/>
      <c r="D128" s="270"/>
      <c r="E128" s="270"/>
      <c r="F128" s="271"/>
      <c r="G128" s="272">
        <v>169</v>
      </c>
      <c r="H128" s="273"/>
      <c r="I128" s="273"/>
      <c r="J128" s="273"/>
      <c r="K128" s="274"/>
      <c r="L128" s="241" t="s">
        <v>17</v>
      </c>
      <c r="M128" s="221"/>
      <c r="N128" s="221"/>
      <c r="O128" s="221"/>
      <c r="P128" s="221"/>
      <c r="Q128" s="221"/>
      <c r="R128" s="222"/>
      <c r="S128" s="229"/>
      <c r="T128" s="230"/>
      <c r="U128" s="231"/>
      <c r="V128" s="229">
        <v>45382</v>
      </c>
      <c r="W128" s="230"/>
      <c r="X128" s="231"/>
      <c r="Y128" s="259" t="s">
        <v>508</v>
      </c>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t="s">
        <v>502</v>
      </c>
      <c r="AZ128" s="259"/>
      <c r="BA128" s="259"/>
      <c r="BB128" s="259"/>
      <c r="BC128" s="259"/>
      <c r="BD128" s="259"/>
      <c r="BE128" s="259"/>
      <c r="BF128" s="259"/>
      <c r="BG128" s="259"/>
      <c r="BH128" s="259"/>
      <c r="BI128" s="259"/>
      <c r="BJ128" s="259"/>
      <c r="BK128" s="259"/>
      <c r="BL128" s="259"/>
      <c r="BM128" s="259"/>
      <c r="BN128" s="259"/>
      <c r="BO128" s="261"/>
      <c r="BP128" s="261"/>
      <c r="BQ128" s="261"/>
      <c r="BR128" s="261"/>
      <c r="BS128" s="261"/>
      <c r="BT128" s="261"/>
      <c r="BU128" s="261"/>
      <c r="BV128" s="261"/>
      <c r="BW128" s="261"/>
      <c r="BX128" s="282">
        <v>94</v>
      </c>
      <c r="BY128" s="282"/>
      <c r="BZ128" s="282"/>
      <c r="CA128" s="282"/>
      <c r="CB128" s="252">
        <v>1</v>
      </c>
      <c r="CC128" s="252"/>
      <c r="CD128" s="252"/>
      <c r="CE128" s="226">
        <f t="shared" si="14"/>
        <v>94</v>
      </c>
      <c r="CF128" s="227"/>
      <c r="CG128" s="227"/>
      <c r="CH128" s="227"/>
      <c r="CI128" s="227"/>
      <c r="CJ128" s="227"/>
      <c r="CK128" s="228"/>
      <c r="CL128" s="226">
        <f>CL127+CE128</f>
        <v>7079893.318</v>
      </c>
      <c r="CM128" s="227"/>
      <c r="CN128" s="227"/>
      <c r="CO128" s="227"/>
      <c r="CP128" s="227"/>
      <c r="CQ128" s="227"/>
      <c r="CR128" s="227"/>
      <c r="CS128" s="228"/>
      <c r="CT128" s="15"/>
      <c r="CU128" s="15"/>
      <c r="CV128" s="15"/>
      <c r="CW128" s="15"/>
      <c r="CX128" s="247">
        <f t="shared" si="17"/>
        <v>-1079893.318</v>
      </c>
      <c r="CY128" s="247"/>
      <c r="CZ128" s="247"/>
      <c r="DA128" s="247"/>
      <c r="DB128" s="247"/>
      <c r="DC128" s="247"/>
      <c r="DD128" s="247"/>
    </row>
    <row r="129" spans="2:108" s="12" customFormat="1" ht="30" customHeight="1" x14ac:dyDescent="0.15">
      <c r="B129" s="269">
        <v>45348</v>
      </c>
      <c r="C129" s="270"/>
      <c r="D129" s="270"/>
      <c r="E129" s="270"/>
      <c r="F129" s="271"/>
      <c r="G129" s="272">
        <v>169</v>
      </c>
      <c r="H129" s="273"/>
      <c r="I129" s="273"/>
      <c r="J129" s="273"/>
      <c r="K129" s="274"/>
      <c r="L129" s="241" t="s">
        <v>17</v>
      </c>
      <c r="M129" s="221"/>
      <c r="N129" s="221"/>
      <c r="O129" s="221"/>
      <c r="P129" s="221"/>
      <c r="Q129" s="221"/>
      <c r="R129" s="222"/>
      <c r="S129" s="229"/>
      <c r="T129" s="230"/>
      <c r="U129" s="231"/>
      <c r="V129" s="278">
        <v>45382</v>
      </c>
      <c r="W129" s="279"/>
      <c r="X129" s="280"/>
      <c r="Y129" s="314" t="s">
        <v>501</v>
      </c>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c r="AT129" s="314"/>
      <c r="AU129" s="314"/>
      <c r="AV129" s="314"/>
      <c r="AW129" s="314"/>
      <c r="AX129" s="314"/>
      <c r="AY129" s="314"/>
      <c r="AZ129" s="314"/>
      <c r="BA129" s="314"/>
      <c r="BB129" s="314"/>
      <c r="BC129" s="314"/>
      <c r="BD129" s="314"/>
      <c r="BE129" s="314"/>
      <c r="BF129" s="314"/>
      <c r="BG129" s="314"/>
      <c r="BH129" s="314"/>
      <c r="BI129" s="314"/>
      <c r="BJ129" s="314"/>
      <c r="BK129" s="314"/>
      <c r="BL129" s="314"/>
      <c r="BM129" s="314"/>
      <c r="BN129" s="314"/>
      <c r="BO129" s="315"/>
      <c r="BP129" s="315"/>
      <c r="BQ129" s="315"/>
      <c r="BR129" s="315"/>
      <c r="BS129" s="315"/>
      <c r="BT129" s="315"/>
      <c r="BU129" s="315"/>
      <c r="BV129" s="315"/>
      <c r="BW129" s="315"/>
      <c r="BX129" s="243">
        <v>1815</v>
      </c>
      <c r="BY129" s="243"/>
      <c r="BZ129" s="243"/>
      <c r="CA129" s="243"/>
      <c r="CB129" s="282">
        <v>1</v>
      </c>
      <c r="CC129" s="282"/>
      <c r="CD129" s="282"/>
      <c r="CE129" s="226">
        <f t="shared" si="14"/>
        <v>1815</v>
      </c>
      <c r="CF129" s="227"/>
      <c r="CG129" s="227"/>
      <c r="CH129" s="227"/>
      <c r="CI129" s="227"/>
      <c r="CJ129" s="227"/>
      <c r="CK129" s="228"/>
      <c r="CL129" s="226">
        <f>CL128+CE129</f>
        <v>7081708.318</v>
      </c>
      <c r="CM129" s="227"/>
      <c r="CN129" s="227"/>
      <c r="CO129" s="227"/>
      <c r="CP129" s="227"/>
      <c r="CQ129" s="227"/>
      <c r="CR129" s="227"/>
      <c r="CS129" s="228"/>
      <c r="CX129" s="247">
        <f t="shared" si="17"/>
        <v>-1081708.318</v>
      </c>
      <c r="CY129" s="247"/>
      <c r="CZ129" s="247"/>
      <c r="DA129" s="247"/>
      <c r="DB129" s="247"/>
      <c r="DC129" s="247"/>
      <c r="DD129" s="247"/>
    </row>
    <row r="130" spans="2:108" s="12" customFormat="1" ht="30" customHeight="1" x14ac:dyDescent="0.15">
      <c r="B130" s="269">
        <v>45351</v>
      </c>
      <c r="C130" s="270"/>
      <c r="D130" s="270"/>
      <c r="E130" s="270"/>
      <c r="F130" s="271"/>
      <c r="G130" s="272">
        <v>169</v>
      </c>
      <c r="H130" s="273"/>
      <c r="I130" s="273"/>
      <c r="J130" s="273"/>
      <c r="K130" s="274"/>
      <c r="L130" s="241" t="s">
        <v>17</v>
      </c>
      <c r="M130" s="221"/>
      <c r="N130" s="221"/>
      <c r="O130" s="221"/>
      <c r="P130" s="221"/>
      <c r="Q130" s="221"/>
      <c r="R130" s="222"/>
      <c r="S130" s="229"/>
      <c r="T130" s="230"/>
      <c r="U130" s="231"/>
      <c r="V130" s="278">
        <v>45379</v>
      </c>
      <c r="W130" s="279"/>
      <c r="X130" s="280"/>
      <c r="Y130" s="314" t="s">
        <v>564</v>
      </c>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4"/>
      <c r="AY130" s="314"/>
      <c r="AZ130" s="314"/>
      <c r="BA130" s="314"/>
      <c r="BB130" s="314"/>
      <c r="BC130" s="314"/>
      <c r="BD130" s="314"/>
      <c r="BE130" s="314"/>
      <c r="BF130" s="314"/>
      <c r="BG130" s="314"/>
      <c r="BH130" s="314"/>
      <c r="BI130" s="314"/>
      <c r="BJ130" s="314"/>
      <c r="BK130" s="314"/>
      <c r="BL130" s="314"/>
      <c r="BM130" s="314"/>
      <c r="BN130" s="314"/>
      <c r="BO130" s="315"/>
      <c r="BP130" s="315"/>
      <c r="BQ130" s="315"/>
      <c r="BR130" s="315"/>
      <c r="BS130" s="315"/>
      <c r="BT130" s="315"/>
      <c r="BU130" s="315"/>
      <c r="BV130" s="315"/>
      <c r="BW130" s="315"/>
      <c r="BX130" s="243">
        <v>5115</v>
      </c>
      <c r="BY130" s="243"/>
      <c r="BZ130" s="243"/>
      <c r="CA130" s="243"/>
      <c r="CB130" s="282">
        <v>1</v>
      </c>
      <c r="CC130" s="282"/>
      <c r="CD130" s="282"/>
      <c r="CE130" s="226">
        <f t="shared" si="14"/>
        <v>5115</v>
      </c>
      <c r="CF130" s="227"/>
      <c r="CG130" s="227"/>
      <c r="CH130" s="227"/>
      <c r="CI130" s="227"/>
      <c r="CJ130" s="227"/>
      <c r="CK130" s="228"/>
      <c r="CL130" s="226">
        <f t="shared" si="13"/>
        <v>7086823.318</v>
      </c>
      <c r="CM130" s="227"/>
      <c r="CN130" s="227"/>
      <c r="CO130" s="227"/>
      <c r="CP130" s="227"/>
      <c r="CQ130" s="227"/>
      <c r="CR130" s="227"/>
      <c r="CS130" s="228"/>
      <c r="CX130" s="247">
        <f t="shared" si="17"/>
        <v>-1086823.318</v>
      </c>
      <c r="CY130" s="247"/>
      <c r="CZ130" s="247"/>
      <c r="DA130" s="247"/>
      <c r="DB130" s="247"/>
      <c r="DC130" s="247"/>
      <c r="DD130" s="247"/>
    </row>
    <row r="131" spans="2:108" s="12" customFormat="1" ht="30" customHeight="1" x14ac:dyDescent="0.15">
      <c r="B131" s="269">
        <v>45362</v>
      </c>
      <c r="C131" s="270"/>
      <c r="D131" s="270"/>
      <c r="E131" s="270"/>
      <c r="F131" s="271"/>
      <c r="G131" s="316">
        <v>170</v>
      </c>
      <c r="H131" s="317"/>
      <c r="I131" s="317"/>
      <c r="J131" s="317"/>
      <c r="K131" s="318"/>
      <c r="L131" s="283" t="s">
        <v>17</v>
      </c>
      <c r="M131" s="284"/>
      <c r="N131" s="284"/>
      <c r="O131" s="284"/>
      <c r="P131" s="284"/>
      <c r="Q131" s="284"/>
      <c r="R131" s="285"/>
      <c r="S131" s="283"/>
      <c r="T131" s="284"/>
      <c r="U131" s="285"/>
      <c r="V131" s="278">
        <v>45382</v>
      </c>
      <c r="W131" s="279"/>
      <c r="X131" s="280"/>
      <c r="Y131" s="422" t="s">
        <v>801</v>
      </c>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c r="AY131" s="259"/>
      <c r="AZ131" s="259"/>
      <c r="BA131" s="259"/>
      <c r="BB131" s="259"/>
      <c r="BC131" s="259"/>
      <c r="BD131" s="259"/>
      <c r="BE131" s="259"/>
      <c r="BF131" s="259"/>
      <c r="BG131" s="259"/>
      <c r="BH131" s="259"/>
      <c r="BI131" s="259"/>
      <c r="BJ131" s="259"/>
      <c r="BK131" s="259"/>
      <c r="BL131" s="259"/>
      <c r="BM131" s="259"/>
      <c r="BN131" s="259"/>
      <c r="BO131" s="261"/>
      <c r="BP131" s="261"/>
      <c r="BQ131" s="261"/>
      <c r="BR131" s="261"/>
      <c r="BS131" s="261"/>
      <c r="BT131" s="261"/>
      <c r="BU131" s="261"/>
      <c r="BV131" s="261"/>
      <c r="BW131" s="261"/>
      <c r="BX131" s="243">
        <v>1133</v>
      </c>
      <c r="BY131" s="243"/>
      <c r="BZ131" s="243"/>
      <c r="CA131" s="243"/>
      <c r="CB131" s="252">
        <v>1</v>
      </c>
      <c r="CC131" s="252"/>
      <c r="CD131" s="252"/>
      <c r="CE131" s="226">
        <f t="shared" si="14"/>
        <v>1133</v>
      </c>
      <c r="CF131" s="227"/>
      <c r="CG131" s="227"/>
      <c r="CH131" s="227"/>
      <c r="CI131" s="227"/>
      <c r="CJ131" s="227"/>
      <c r="CK131" s="228"/>
      <c r="CL131" s="226">
        <f>CL130+CE131</f>
        <v>7087956.318</v>
      </c>
      <c r="CM131" s="227"/>
      <c r="CN131" s="227"/>
      <c r="CO131" s="227"/>
      <c r="CP131" s="227"/>
      <c r="CQ131" s="227"/>
      <c r="CR131" s="227"/>
      <c r="CS131" s="228"/>
      <c r="CT131" s="15"/>
      <c r="CU131" s="15"/>
      <c r="CV131" s="15"/>
      <c r="CW131" s="15"/>
      <c r="CX131" s="247">
        <f t="shared" si="17"/>
        <v>-1087956.318</v>
      </c>
      <c r="CY131" s="247"/>
      <c r="CZ131" s="247"/>
      <c r="DA131" s="247"/>
      <c r="DB131" s="247"/>
      <c r="DC131" s="247"/>
      <c r="DD131" s="247"/>
    </row>
    <row r="132" spans="2:108" s="12" customFormat="1" ht="30" customHeight="1" x14ac:dyDescent="0.15">
      <c r="B132" s="269">
        <v>45362</v>
      </c>
      <c r="C132" s="270"/>
      <c r="D132" s="270"/>
      <c r="E132" s="270"/>
      <c r="F132" s="271"/>
      <c r="G132" s="272">
        <v>170</v>
      </c>
      <c r="H132" s="273"/>
      <c r="I132" s="273"/>
      <c r="J132" s="273"/>
      <c r="K132" s="274"/>
      <c r="L132" s="241" t="s">
        <v>17</v>
      </c>
      <c r="M132" s="221"/>
      <c r="N132" s="221"/>
      <c r="O132" s="221"/>
      <c r="P132" s="221"/>
      <c r="Q132" s="221"/>
      <c r="R132" s="222"/>
      <c r="S132" s="229"/>
      <c r="T132" s="230"/>
      <c r="U132" s="231"/>
      <c r="V132" s="278">
        <v>45382</v>
      </c>
      <c r="W132" s="279"/>
      <c r="X132" s="280"/>
      <c r="Y132" s="259" t="s">
        <v>722</v>
      </c>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259"/>
      <c r="AZ132" s="259"/>
      <c r="BA132" s="259"/>
      <c r="BB132" s="259"/>
      <c r="BC132" s="259"/>
      <c r="BD132" s="259"/>
      <c r="BE132" s="259"/>
      <c r="BF132" s="259"/>
      <c r="BG132" s="259"/>
      <c r="BH132" s="259"/>
      <c r="BI132" s="259"/>
      <c r="BJ132" s="259"/>
      <c r="BK132" s="259"/>
      <c r="BL132" s="259"/>
      <c r="BM132" s="259"/>
      <c r="BN132" s="259"/>
      <c r="BO132" s="261"/>
      <c r="BP132" s="261"/>
      <c r="BQ132" s="261"/>
      <c r="BR132" s="261"/>
      <c r="BS132" s="261"/>
      <c r="BT132" s="261"/>
      <c r="BU132" s="261"/>
      <c r="BV132" s="261"/>
      <c r="BW132" s="261"/>
      <c r="BX132" s="243">
        <v>10043</v>
      </c>
      <c r="BY132" s="243"/>
      <c r="BZ132" s="243"/>
      <c r="CA132" s="243"/>
      <c r="CB132" s="252">
        <v>1</v>
      </c>
      <c r="CC132" s="252"/>
      <c r="CD132" s="252"/>
      <c r="CE132" s="226">
        <f t="shared" ref="CE132" si="18">BX132*CB132</f>
        <v>10043</v>
      </c>
      <c r="CF132" s="227"/>
      <c r="CG132" s="227"/>
      <c r="CH132" s="227"/>
      <c r="CI132" s="227"/>
      <c r="CJ132" s="227"/>
      <c r="CK132" s="228"/>
      <c r="CL132" s="226">
        <f>CL131+CE132</f>
        <v>7097999.318</v>
      </c>
      <c r="CM132" s="227"/>
      <c r="CN132" s="227"/>
      <c r="CO132" s="227"/>
      <c r="CP132" s="227"/>
      <c r="CQ132" s="227"/>
      <c r="CR132" s="227"/>
      <c r="CS132" s="228"/>
      <c r="CT132" s="15"/>
      <c r="CU132" s="15"/>
      <c r="CV132" s="15"/>
      <c r="CW132" s="15"/>
      <c r="CX132" s="247">
        <f t="shared" si="17"/>
        <v>-1097999.318</v>
      </c>
      <c r="CY132" s="247"/>
      <c r="CZ132" s="247"/>
      <c r="DA132" s="247"/>
      <c r="DB132" s="247"/>
      <c r="DC132" s="247"/>
      <c r="DD132" s="247"/>
    </row>
    <row r="133" spans="2:108" s="12" customFormat="1" ht="30" customHeight="1" x14ac:dyDescent="0.15">
      <c r="B133" s="269">
        <v>45364</v>
      </c>
      <c r="C133" s="270"/>
      <c r="D133" s="270"/>
      <c r="E133" s="270"/>
      <c r="F133" s="271"/>
      <c r="G133" s="272">
        <v>171</v>
      </c>
      <c r="H133" s="273"/>
      <c r="I133" s="273"/>
      <c r="J133" s="273"/>
      <c r="K133" s="274"/>
      <c r="L133" s="241" t="s">
        <v>17</v>
      </c>
      <c r="M133" s="221"/>
      <c r="N133" s="221"/>
      <c r="O133" s="221"/>
      <c r="P133" s="221"/>
      <c r="Q133" s="221"/>
      <c r="R133" s="222"/>
      <c r="S133" s="229"/>
      <c r="T133" s="230"/>
      <c r="U133" s="231"/>
      <c r="V133" s="278">
        <v>45382</v>
      </c>
      <c r="W133" s="279"/>
      <c r="X133" s="280"/>
      <c r="Y133" s="259" t="s">
        <v>507</v>
      </c>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c r="BD133" s="259"/>
      <c r="BE133" s="259"/>
      <c r="BF133" s="259"/>
      <c r="BG133" s="259"/>
      <c r="BH133" s="259"/>
      <c r="BI133" s="259"/>
      <c r="BJ133" s="259"/>
      <c r="BK133" s="259"/>
      <c r="BL133" s="259"/>
      <c r="BM133" s="259"/>
      <c r="BN133" s="259"/>
      <c r="BO133" s="261"/>
      <c r="BP133" s="261"/>
      <c r="BQ133" s="261"/>
      <c r="BR133" s="261"/>
      <c r="BS133" s="261"/>
      <c r="BT133" s="261"/>
      <c r="BU133" s="261"/>
      <c r="BV133" s="261"/>
      <c r="BW133" s="261"/>
      <c r="BX133" s="243">
        <v>1595</v>
      </c>
      <c r="BY133" s="243"/>
      <c r="BZ133" s="243"/>
      <c r="CA133" s="243"/>
      <c r="CB133" s="252">
        <v>1</v>
      </c>
      <c r="CC133" s="252"/>
      <c r="CD133" s="252"/>
      <c r="CE133" s="226">
        <f>BX133*CB133</f>
        <v>1595</v>
      </c>
      <c r="CF133" s="227"/>
      <c r="CG133" s="227"/>
      <c r="CH133" s="227"/>
      <c r="CI133" s="227"/>
      <c r="CJ133" s="227"/>
      <c r="CK133" s="228"/>
      <c r="CL133" s="226">
        <f>CL132+CE133</f>
        <v>7099594.318</v>
      </c>
      <c r="CM133" s="227"/>
      <c r="CN133" s="227"/>
      <c r="CO133" s="227"/>
      <c r="CP133" s="227"/>
      <c r="CQ133" s="227"/>
      <c r="CR133" s="227"/>
      <c r="CS133" s="228"/>
      <c r="CT133" s="15"/>
      <c r="CU133" s="15"/>
      <c r="CV133" s="15"/>
      <c r="CW133" s="15"/>
      <c r="CX133" s="247">
        <f>6000000-CL133</f>
        <v>-1099594.318</v>
      </c>
      <c r="CY133" s="247"/>
      <c r="CZ133" s="247"/>
      <c r="DA133" s="247"/>
      <c r="DB133" s="247"/>
      <c r="DC133" s="247"/>
      <c r="DD133" s="247"/>
    </row>
    <row r="134" spans="2:108" s="12" customFormat="1" ht="30" customHeight="1" x14ac:dyDescent="0.15">
      <c r="B134" s="269">
        <v>45364</v>
      </c>
      <c r="C134" s="270"/>
      <c r="D134" s="270"/>
      <c r="E134" s="270"/>
      <c r="F134" s="271"/>
      <c r="G134" s="272">
        <v>171</v>
      </c>
      <c r="H134" s="273"/>
      <c r="I134" s="273"/>
      <c r="J134" s="273"/>
      <c r="K134" s="274"/>
      <c r="L134" s="241" t="s">
        <v>17</v>
      </c>
      <c r="M134" s="221"/>
      <c r="N134" s="221"/>
      <c r="O134" s="221"/>
      <c r="P134" s="221"/>
      <c r="Q134" s="221"/>
      <c r="R134" s="222"/>
      <c r="S134" s="229"/>
      <c r="T134" s="230"/>
      <c r="U134" s="231"/>
      <c r="V134" s="278">
        <v>45382</v>
      </c>
      <c r="W134" s="279"/>
      <c r="X134" s="280"/>
      <c r="Y134" s="259" t="s">
        <v>506</v>
      </c>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59"/>
      <c r="AY134" s="259"/>
      <c r="AZ134" s="259"/>
      <c r="BA134" s="259"/>
      <c r="BB134" s="259"/>
      <c r="BC134" s="259"/>
      <c r="BD134" s="259"/>
      <c r="BE134" s="259"/>
      <c r="BF134" s="259"/>
      <c r="BG134" s="259"/>
      <c r="BH134" s="259"/>
      <c r="BI134" s="259"/>
      <c r="BJ134" s="259"/>
      <c r="BK134" s="259"/>
      <c r="BL134" s="259"/>
      <c r="BM134" s="259"/>
      <c r="BN134" s="259"/>
      <c r="BO134" s="261"/>
      <c r="BP134" s="261"/>
      <c r="BQ134" s="261"/>
      <c r="BR134" s="261"/>
      <c r="BS134" s="261"/>
      <c r="BT134" s="261"/>
      <c r="BU134" s="261"/>
      <c r="BV134" s="261"/>
      <c r="BW134" s="261"/>
      <c r="BX134" s="243">
        <v>1573</v>
      </c>
      <c r="BY134" s="243"/>
      <c r="BZ134" s="243"/>
      <c r="CA134" s="243"/>
      <c r="CB134" s="252">
        <v>1</v>
      </c>
      <c r="CC134" s="252"/>
      <c r="CD134" s="252"/>
      <c r="CE134" s="226">
        <f t="shared" si="14"/>
        <v>1573</v>
      </c>
      <c r="CF134" s="227"/>
      <c r="CG134" s="227"/>
      <c r="CH134" s="227"/>
      <c r="CI134" s="227"/>
      <c r="CJ134" s="227"/>
      <c r="CK134" s="228"/>
      <c r="CL134" s="226">
        <f>CL133+CE134</f>
        <v>7101167.318</v>
      </c>
      <c r="CM134" s="227"/>
      <c r="CN134" s="227"/>
      <c r="CO134" s="227"/>
      <c r="CP134" s="227"/>
      <c r="CQ134" s="227"/>
      <c r="CR134" s="227"/>
      <c r="CS134" s="228"/>
      <c r="CT134" s="15"/>
      <c r="CU134" s="15"/>
      <c r="CV134" s="15"/>
      <c r="CW134" s="15"/>
      <c r="CX134" s="247">
        <f t="shared" si="17"/>
        <v>-1101167.318</v>
      </c>
      <c r="CY134" s="247"/>
      <c r="CZ134" s="247"/>
      <c r="DA134" s="247"/>
      <c r="DB134" s="247"/>
      <c r="DC134" s="247"/>
      <c r="DD134" s="247"/>
    </row>
    <row r="135" spans="2:108" s="12" customFormat="1" ht="30" customHeight="1" x14ac:dyDescent="0.15">
      <c r="B135" s="269">
        <v>45373</v>
      </c>
      <c r="C135" s="270"/>
      <c r="D135" s="270"/>
      <c r="E135" s="270"/>
      <c r="F135" s="271"/>
      <c r="G135" s="272">
        <v>173</v>
      </c>
      <c r="H135" s="273"/>
      <c r="I135" s="273"/>
      <c r="J135" s="273"/>
      <c r="K135" s="274"/>
      <c r="L135" s="241" t="s">
        <v>17</v>
      </c>
      <c r="M135" s="221"/>
      <c r="N135" s="221"/>
      <c r="O135" s="221"/>
      <c r="P135" s="221"/>
      <c r="Q135" s="221"/>
      <c r="R135" s="222"/>
      <c r="S135" s="229"/>
      <c r="T135" s="230"/>
      <c r="U135" s="231"/>
      <c r="V135" s="278">
        <v>45382</v>
      </c>
      <c r="W135" s="279"/>
      <c r="X135" s="280"/>
      <c r="Y135" s="259" t="s">
        <v>802</v>
      </c>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60"/>
      <c r="AZ135" s="259"/>
      <c r="BA135" s="259"/>
      <c r="BB135" s="259"/>
      <c r="BC135" s="259"/>
      <c r="BD135" s="259"/>
      <c r="BE135" s="259"/>
      <c r="BF135" s="259"/>
      <c r="BG135" s="259"/>
      <c r="BH135" s="259"/>
      <c r="BI135" s="259"/>
      <c r="BJ135" s="259"/>
      <c r="BK135" s="259"/>
      <c r="BL135" s="259"/>
      <c r="BM135" s="259"/>
      <c r="BN135" s="259"/>
      <c r="BO135" s="261"/>
      <c r="BP135" s="261"/>
      <c r="BQ135" s="261"/>
      <c r="BR135" s="261"/>
      <c r="BS135" s="261"/>
      <c r="BT135" s="261"/>
      <c r="BU135" s="261"/>
      <c r="BV135" s="261"/>
      <c r="BW135" s="261"/>
      <c r="BX135" s="243">
        <v>6875</v>
      </c>
      <c r="BY135" s="243"/>
      <c r="BZ135" s="243"/>
      <c r="CA135" s="243"/>
      <c r="CB135" s="443">
        <v>1</v>
      </c>
      <c r="CC135" s="443"/>
      <c r="CD135" s="443"/>
      <c r="CE135" s="226">
        <f t="shared" si="14"/>
        <v>6875</v>
      </c>
      <c r="CF135" s="227"/>
      <c r="CG135" s="227"/>
      <c r="CH135" s="227"/>
      <c r="CI135" s="227"/>
      <c r="CJ135" s="227"/>
      <c r="CK135" s="228"/>
      <c r="CL135" s="226">
        <f>CL134+CE135</f>
        <v>7108042.318</v>
      </c>
      <c r="CM135" s="227"/>
      <c r="CN135" s="227"/>
      <c r="CO135" s="227"/>
      <c r="CP135" s="227"/>
      <c r="CQ135" s="227"/>
      <c r="CR135" s="227"/>
      <c r="CS135" s="228"/>
      <c r="CT135" s="15"/>
      <c r="CU135" s="15"/>
      <c r="CV135" s="15"/>
      <c r="CW135" s="15"/>
      <c r="CX135" s="247">
        <f t="shared" si="17"/>
        <v>-1108042.318</v>
      </c>
      <c r="CY135" s="247"/>
      <c r="CZ135" s="247"/>
      <c r="DA135" s="247"/>
      <c r="DB135" s="247"/>
      <c r="DC135" s="247"/>
      <c r="DD135" s="247"/>
    </row>
    <row r="136" spans="2:108" ht="30" customHeight="1" x14ac:dyDescent="0.15">
      <c r="B136" s="466"/>
      <c r="C136" s="466"/>
      <c r="D136" s="466"/>
      <c r="E136" s="466"/>
      <c r="F136" s="466"/>
      <c r="G136" s="467"/>
      <c r="H136" s="467"/>
      <c r="I136" s="467"/>
      <c r="J136" s="467"/>
      <c r="K136" s="467"/>
      <c r="L136" s="468"/>
      <c r="M136" s="469"/>
      <c r="N136" s="469"/>
      <c r="O136" s="469"/>
      <c r="P136" s="469"/>
      <c r="Q136" s="469"/>
      <c r="R136" s="470"/>
      <c r="S136" s="471"/>
      <c r="T136" s="471"/>
      <c r="U136" s="471"/>
      <c r="V136" s="471"/>
      <c r="W136" s="471"/>
      <c r="X136" s="471"/>
      <c r="Y136" s="468"/>
      <c r="Z136" s="469"/>
      <c r="AA136" s="469"/>
      <c r="AB136" s="469"/>
      <c r="AC136" s="469"/>
      <c r="AD136" s="469"/>
      <c r="AE136" s="469"/>
      <c r="AF136" s="469"/>
      <c r="AG136" s="469"/>
      <c r="AH136" s="469"/>
      <c r="AI136" s="469"/>
      <c r="AJ136" s="469"/>
      <c r="AK136" s="469"/>
      <c r="AL136" s="469"/>
      <c r="AM136" s="469"/>
      <c r="AN136" s="469"/>
      <c r="AO136" s="469"/>
      <c r="AP136" s="469"/>
      <c r="AQ136" s="469"/>
      <c r="AR136" s="469"/>
      <c r="AS136" s="469"/>
      <c r="AT136" s="469"/>
      <c r="AU136" s="469"/>
      <c r="AV136" s="469"/>
      <c r="AW136" s="469"/>
      <c r="AX136" s="470"/>
      <c r="AY136" s="468"/>
      <c r="AZ136" s="469"/>
      <c r="BA136" s="469"/>
      <c r="BB136" s="469"/>
      <c r="BC136" s="469"/>
      <c r="BD136" s="469"/>
      <c r="BE136" s="469"/>
      <c r="BF136" s="469"/>
      <c r="BG136" s="469"/>
      <c r="BH136" s="469"/>
      <c r="BI136" s="469"/>
      <c r="BJ136" s="469"/>
      <c r="BK136" s="469"/>
      <c r="BL136" s="469"/>
      <c r="BM136" s="469"/>
      <c r="BN136" s="470"/>
      <c r="BO136" s="552"/>
      <c r="BP136" s="552"/>
      <c r="BQ136" s="552"/>
      <c r="BR136" s="552"/>
      <c r="BS136" s="552"/>
      <c r="BT136" s="552"/>
      <c r="BU136" s="552"/>
      <c r="BV136" s="552"/>
      <c r="BW136" s="552"/>
      <c r="BX136" s="553"/>
      <c r="BY136" s="553"/>
      <c r="BZ136" s="553"/>
      <c r="CA136" s="553"/>
      <c r="CB136" s="553"/>
      <c r="CC136" s="553"/>
      <c r="CD136" s="553"/>
      <c r="CE136" s="249">
        <f>SUM(CE4:CK135)</f>
        <v>7108042.318</v>
      </c>
      <c r="CF136" s="250"/>
      <c r="CG136" s="250"/>
      <c r="CH136" s="250"/>
      <c r="CI136" s="250"/>
      <c r="CJ136" s="250"/>
      <c r="CK136" s="251"/>
      <c r="CL136" s="226"/>
      <c r="CM136" s="227"/>
      <c r="CN136" s="227"/>
      <c r="CO136" s="227"/>
      <c r="CP136" s="227"/>
      <c r="CQ136" s="227"/>
      <c r="CR136" s="227"/>
      <c r="CS136" s="228"/>
      <c r="CT136" s="15"/>
      <c r="CU136" s="15"/>
      <c r="CV136" s="15"/>
      <c r="CW136" s="15"/>
      <c r="CX136" s="429"/>
      <c r="CY136" s="429"/>
      <c r="CZ136" s="429"/>
      <c r="DA136" s="429"/>
      <c r="DB136" s="429"/>
      <c r="DC136" s="429"/>
      <c r="DD136" s="429"/>
    </row>
    <row r="137" spans="2:108" x14ac:dyDescent="0.15">
      <c r="K137" s="16"/>
      <c r="L137" s="53"/>
      <c r="M137" s="53"/>
      <c r="N137" s="53"/>
      <c r="O137" s="53"/>
      <c r="P137" s="53"/>
      <c r="Q137" s="53"/>
      <c r="R137" s="53"/>
      <c r="S137" s="12"/>
      <c r="T137" s="12"/>
      <c r="U137" s="12"/>
      <c r="V137" s="12"/>
      <c r="W137" s="18"/>
      <c r="X137" s="18"/>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5"/>
      <c r="CT137" s="15"/>
      <c r="CU137" s="15"/>
      <c r="CV137" s="15"/>
      <c r="CW137" s="15"/>
      <c r="CX137" s="15"/>
    </row>
    <row r="141" spans="2:108" x14ac:dyDescent="0.15">
      <c r="BP141" s="246">
        <v>7108</v>
      </c>
      <c r="BQ141" s="246"/>
      <c r="BR141" s="246"/>
      <c r="BS141" s="246"/>
      <c r="BT141" s="246"/>
      <c r="BU141" s="246"/>
      <c r="BV141" s="246"/>
      <c r="BW141" s="246"/>
    </row>
    <row r="147" spans="1:102" x14ac:dyDescent="0.15">
      <c r="K147" s="16"/>
      <c r="L147" s="53"/>
      <c r="M147" s="53"/>
      <c r="N147" s="53"/>
      <c r="O147" s="53"/>
      <c r="P147" s="53"/>
      <c r="Q147" s="53"/>
      <c r="R147" s="53"/>
      <c r="S147" s="12"/>
      <c r="T147" s="12"/>
      <c r="U147" s="12"/>
      <c r="V147" s="12"/>
      <c r="W147" s="18"/>
      <c r="X147" s="18"/>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5"/>
      <c r="CT147" s="15"/>
      <c r="CU147" s="15"/>
      <c r="CV147" s="15"/>
      <c r="CW147" s="15"/>
      <c r="CX147" s="15"/>
    </row>
    <row r="148" spans="1:102" x14ac:dyDescent="0.15">
      <c r="K148" s="16"/>
      <c r="L148" s="53"/>
      <c r="M148" s="53"/>
      <c r="N148" s="53"/>
      <c r="O148" s="53"/>
      <c r="P148" s="53"/>
      <c r="Q148" s="53"/>
      <c r="R148" s="53"/>
      <c r="S148" s="12"/>
      <c r="T148" s="12"/>
      <c r="U148" s="12"/>
      <c r="V148" s="12"/>
      <c r="W148" s="18"/>
      <c r="X148" s="18"/>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5"/>
      <c r="CT148" s="15"/>
      <c r="CU148" s="15"/>
      <c r="CV148" s="15"/>
      <c r="CW148" s="15"/>
      <c r="CX148" s="15"/>
    </row>
    <row r="149" spans="1:102" x14ac:dyDescent="0.15">
      <c r="K149" s="16"/>
      <c r="L149" s="53"/>
      <c r="M149" s="53"/>
      <c r="N149" s="53"/>
      <c r="O149" s="53"/>
      <c r="P149" s="53"/>
      <c r="Q149" s="53"/>
      <c r="R149" s="53"/>
      <c r="S149" s="12"/>
      <c r="T149" s="12"/>
      <c r="U149" s="12"/>
      <c r="V149" s="12"/>
      <c r="W149" s="18"/>
      <c r="X149" s="18"/>
      <c r="Y149" s="12"/>
      <c r="Z149" s="12"/>
      <c r="AA149" s="12"/>
      <c r="AB149" s="12"/>
      <c r="AC149" s="12"/>
      <c r="AD149" s="12"/>
      <c r="AE149" s="12"/>
      <c r="AF149" s="12"/>
      <c r="AG149" s="12"/>
      <c r="AH149" s="12"/>
      <c r="AI149" s="12"/>
      <c r="AJ149" s="12"/>
      <c r="AK149" s="12"/>
      <c r="AL149" s="12"/>
      <c r="AM149" s="12"/>
      <c r="AN149" s="12"/>
      <c r="AO149" s="12"/>
      <c r="AP149" s="12"/>
      <c r="AQ149" s="12"/>
      <c r="AR149" s="12" t="s">
        <v>706</v>
      </c>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5"/>
      <c r="CT149" s="15"/>
      <c r="CU149" s="15"/>
      <c r="CV149" s="15"/>
      <c r="CW149" s="15"/>
      <c r="CX149" s="15"/>
    </row>
    <row r="154" spans="1:102" s="2" customFormat="1" ht="18" customHeight="1" x14ac:dyDescent="0.15">
      <c r="A154" s="4"/>
      <c r="K154" s="16"/>
      <c r="L154" s="53"/>
      <c r="M154" s="53"/>
      <c r="N154" s="53"/>
      <c r="O154" s="53"/>
      <c r="P154" s="53"/>
      <c r="Q154" s="53"/>
      <c r="R154" s="53"/>
      <c r="S154" s="12"/>
      <c r="T154" s="12"/>
      <c r="U154" s="12"/>
      <c r="V154" s="12"/>
      <c r="W154" s="18"/>
      <c r="X154" s="18"/>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5"/>
      <c r="CT154" s="15"/>
      <c r="CU154" s="15"/>
      <c r="CV154" s="15"/>
      <c r="CW154" s="15"/>
      <c r="CX154" s="15"/>
    </row>
    <row r="155" spans="1:102" x14ac:dyDescent="0.15">
      <c r="K155" s="16"/>
      <c r="L155" s="53"/>
      <c r="M155" s="53"/>
      <c r="N155" s="53"/>
      <c r="O155" s="53"/>
      <c r="P155" s="53"/>
      <c r="Q155" s="53"/>
      <c r="R155" s="53"/>
      <c r="S155" s="12"/>
      <c r="T155" s="12"/>
      <c r="U155" s="12"/>
      <c r="V155" s="12"/>
      <c r="W155" s="18"/>
      <c r="X155" s="18"/>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5"/>
      <c r="CT155" s="15"/>
      <c r="CU155" s="15"/>
      <c r="CV155" s="15"/>
      <c r="CW155" s="15"/>
      <c r="CX155" s="15"/>
    </row>
    <row r="156" spans="1:102" x14ac:dyDescent="0.15">
      <c r="K156" s="16"/>
      <c r="L156" s="53"/>
      <c r="M156" s="53"/>
      <c r="N156" s="53"/>
      <c r="O156" s="53"/>
      <c r="P156" s="53"/>
      <c r="Q156" s="53"/>
      <c r="R156" s="53"/>
      <c r="S156" s="12"/>
      <c r="T156" s="12"/>
      <c r="U156" s="12"/>
      <c r="V156" s="12"/>
      <c r="W156" s="18"/>
      <c r="X156" s="18"/>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5"/>
      <c r="CT156" s="15"/>
      <c r="CU156" s="15"/>
      <c r="CV156" s="15"/>
      <c r="CW156" s="15"/>
      <c r="CX156" s="15"/>
    </row>
    <row r="157" spans="1:102" x14ac:dyDescent="0.15">
      <c r="K157" s="16"/>
      <c r="L157" s="53"/>
      <c r="M157" s="53"/>
      <c r="N157" s="53"/>
      <c r="O157" s="53"/>
      <c r="P157" s="53"/>
      <c r="Q157" s="53"/>
      <c r="R157" s="53"/>
      <c r="S157" s="12"/>
      <c r="T157" s="12"/>
      <c r="U157" s="12"/>
      <c r="V157" s="12"/>
      <c r="W157" s="18"/>
      <c r="X157" s="18"/>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5"/>
      <c r="CT157" s="15"/>
      <c r="CU157" s="15"/>
      <c r="CV157" s="15"/>
      <c r="CW157" s="15"/>
      <c r="CX157" s="15"/>
    </row>
    <row r="158" spans="1:102" x14ac:dyDescent="0.15">
      <c r="K158" s="16"/>
      <c r="L158" s="53"/>
      <c r="M158" s="53"/>
      <c r="N158" s="53"/>
      <c r="O158" s="53"/>
      <c r="P158" s="53"/>
      <c r="Q158" s="53"/>
      <c r="R158" s="53"/>
      <c r="S158" s="12"/>
      <c r="T158" s="12"/>
      <c r="U158" s="12"/>
      <c r="V158" s="12"/>
      <c r="W158" s="18"/>
      <c r="X158" s="18"/>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5"/>
      <c r="CT158" s="15"/>
      <c r="CU158" s="15"/>
      <c r="CV158" s="15"/>
      <c r="CW158" s="15"/>
      <c r="CX158" s="15"/>
    </row>
    <row r="159" spans="1:102" x14ac:dyDescent="0.15">
      <c r="K159" s="16"/>
      <c r="L159" s="53"/>
      <c r="M159" s="53"/>
      <c r="N159" s="53"/>
      <c r="O159" s="53"/>
      <c r="P159" s="53"/>
      <c r="Q159" s="53"/>
      <c r="R159" s="53"/>
      <c r="S159" s="12"/>
      <c r="T159" s="12"/>
      <c r="U159" s="12"/>
      <c r="V159" s="12"/>
      <c r="W159" s="18"/>
      <c r="X159" s="18"/>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5"/>
      <c r="CT159" s="15"/>
      <c r="CU159" s="15"/>
      <c r="CV159" s="15"/>
      <c r="CW159" s="15"/>
      <c r="CX159" s="15"/>
    </row>
    <row r="160" spans="1:102" x14ac:dyDescent="0.15">
      <c r="K160" s="16"/>
      <c r="L160" s="53"/>
      <c r="M160" s="53"/>
      <c r="N160" s="53"/>
      <c r="O160" s="53"/>
      <c r="P160" s="53"/>
      <c r="Q160" s="53"/>
      <c r="R160" s="53"/>
      <c r="S160" s="12"/>
      <c r="T160" s="12"/>
      <c r="U160" s="12"/>
      <c r="V160" s="12"/>
      <c r="W160" s="18"/>
      <c r="X160" s="18"/>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530">
        <f>SUM(共通研究活動費!CE97:CK97)</f>
        <v>6514</v>
      </c>
      <c r="CG160" s="531"/>
      <c r="CH160" s="531"/>
      <c r="CI160" s="531"/>
      <c r="CJ160" s="531"/>
      <c r="CK160" s="531"/>
      <c r="CL160" s="12"/>
      <c r="CM160" s="12"/>
      <c r="CN160" s="12"/>
      <c r="CO160" s="12"/>
      <c r="CP160" s="12"/>
      <c r="CQ160" s="12"/>
      <c r="CR160" s="12"/>
      <c r="CS160" s="15"/>
      <c r="CT160" s="15"/>
      <c r="CU160" s="15"/>
      <c r="CV160" s="15"/>
      <c r="CW160" s="15"/>
      <c r="CX160" s="15"/>
    </row>
    <row r="161" spans="11:102" x14ac:dyDescent="0.15">
      <c r="K161" s="16"/>
      <c r="L161" s="53"/>
      <c r="M161" s="53"/>
      <c r="N161" s="53"/>
      <c r="O161" s="53"/>
      <c r="P161" s="53"/>
      <c r="Q161" s="53"/>
      <c r="R161" s="53"/>
      <c r="S161" s="12"/>
      <c r="T161" s="12"/>
      <c r="U161" s="12"/>
      <c r="V161" s="12"/>
      <c r="W161" s="18"/>
      <c r="X161" s="18"/>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5"/>
      <c r="CT161" s="15"/>
      <c r="CU161" s="15"/>
      <c r="CV161" s="15"/>
      <c r="CW161" s="15"/>
      <c r="CX161" s="15"/>
    </row>
    <row r="162" spans="11:102" x14ac:dyDescent="0.15">
      <c r="K162" s="16"/>
      <c r="L162" s="53"/>
      <c r="M162" s="53"/>
      <c r="N162" s="53"/>
      <c r="O162" s="53"/>
      <c r="P162" s="53"/>
      <c r="Q162" s="53"/>
      <c r="R162" s="53"/>
      <c r="S162" s="12"/>
      <c r="T162" s="12"/>
      <c r="U162" s="12"/>
      <c r="V162" s="12"/>
      <c r="W162" s="18"/>
      <c r="X162" s="18"/>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5"/>
      <c r="CT162" s="15"/>
      <c r="CU162" s="15"/>
      <c r="CV162" s="15"/>
      <c r="CW162" s="15"/>
      <c r="CX162" s="15"/>
    </row>
    <row r="163" spans="11:102" x14ac:dyDescent="0.15">
      <c r="K163" s="16"/>
      <c r="L163" s="53"/>
      <c r="M163" s="53"/>
      <c r="N163" s="53"/>
      <c r="O163" s="53"/>
      <c r="P163" s="53"/>
      <c r="Q163" s="53"/>
      <c r="R163" s="53"/>
      <c r="S163" s="12"/>
      <c r="T163" s="12"/>
      <c r="U163" s="12"/>
      <c r="V163" s="12"/>
      <c r="W163" s="18"/>
      <c r="X163" s="18"/>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5"/>
      <c r="CT163" s="15"/>
      <c r="CU163" s="15"/>
      <c r="CV163" s="15"/>
      <c r="CW163" s="15"/>
      <c r="CX163" s="15"/>
    </row>
    <row r="164" spans="11:102" x14ac:dyDescent="0.15">
      <c r="K164" s="16"/>
      <c r="L164" s="53"/>
      <c r="M164" s="53"/>
      <c r="N164" s="53"/>
      <c r="O164" s="53"/>
      <c r="P164" s="53"/>
      <c r="Q164" s="53"/>
      <c r="R164" s="53"/>
      <c r="S164" s="12"/>
      <c r="T164" s="12"/>
      <c r="U164" s="12"/>
      <c r="V164" s="12"/>
      <c r="W164" s="18"/>
      <c r="X164" s="18"/>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5"/>
      <c r="CT164" s="15"/>
      <c r="CU164" s="15"/>
      <c r="CV164" s="15"/>
      <c r="CW164" s="15"/>
      <c r="CX164" s="15"/>
    </row>
    <row r="165" spans="11:102" x14ac:dyDescent="0.15">
      <c r="K165" s="16"/>
      <c r="L165" s="53"/>
      <c r="M165" s="53"/>
      <c r="N165" s="53"/>
      <c r="O165" s="53"/>
      <c r="P165" s="53"/>
      <c r="Q165" s="53"/>
      <c r="R165" s="53"/>
      <c r="S165" s="12"/>
      <c r="T165" s="12"/>
      <c r="U165" s="12"/>
      <c r="V165" s="12"/>
      <c r="W165" s="18"/>
      <c r="X165" s="18"/>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5"/>
      <c r="CT165" s="15"/>
      <c r="CU165" s="15"/>
      <c r="CV165" s="15"/>
      <c r="CW165" s="15"/>
      <c r="CX165" s="15"/>
    </row>
    <row r="166" spans="11:102" x14ac:dyDescent="0.15">
      <c r="K166" s="16"/>
      <c r="L166" s="53"/>
      <c r="M166" s="53"/>
      <c r="N166" s="53"/>
      <c r="O166" s="53"/>
      <c r="P166" s="53"/>
      <c r="Q166" s="53"/>
      <c r="R166" s="53"/>
      <c r="S166" s="12"/>
      <c r="T166" s="12"/>
      <c r="U166" s="12"/>
      <c r="V166" s="12"/>
      <c r="W166" s="18"/>
      <c r="X166" s="18"/>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5"/>
      <c r="CT166" s="15"/>
      <c r="CU166" s="15"/>
      <c r="CV166" s="15"/>
      <c r="CW166" s="15"/>
      <c r="CX166" s="15"/>
    </row>
    <row r="167" spans="11:102" x14ac:dyDescent="0.15">
      <c r="K167" s="16"/>
      <c r="L167" s="53"/>
      <c r="M167" s="53"/>
      <c r="N167" s="53"/>
      <c r="O167" s="53"/>
      <c r="P167" s="53"/>
      <c r="Q167" s="53"/>
      <c r="R167" s="53"/>
      <c r="S167" s="12"/>
      <c r="T167" s="12"/>
      <c r="U167" s="12"/>
      <c r="V167" s="12"/>
      <c r="W167" s="18"/>
      <c r="X167" s="18"/>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5"/>
      <c r="CT167" s="15"/>
      <c r="CU167" s="15"/>
      <c r="CV167" s="15"/>
      <c r="CW167" s="15"/>
      <c r="CX167" s="15"/>
    </row>
    <row r="168" spans="11:102" x14ac:dyDescent="0.15">
      <c r="K168" s="16"/>
      <c r="L168" s="53"/>
      <c r="M168" s="53"/>
      <c r="N168" s="53"/>
      <c r="O168" s="53"/>
      <c r="P168" s="53"/>
      <c r="Q168" s="53"/>
      <c r="R168" s="53"/>
      <c r="S168" s="12"/>
      <c r="T168" s="12"/>
      <c r="U168" s="12"/>
      <c r="V168" s="12"/>
      <c r="W168" s="18"/>
      <c r="X168" s="18"/>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5"/>
      <c r="CT168" s="15"/>
      <c r="CU168" s="15"/>
      <c r="CV168" s="15"/>
      <c r="CW168" s="15"/>
      <c r="CX168" s="15"/>
    </row>
    <row r="169" spans="11:102" x14ac:dyDescent="0.15">
      <c r="K169" s="16"/>
      <c r="L169" s="53"/>
      <c r="M169" s="53"/>
      <c r="N169" s="53"/>
      <c r="O169" s="53"/>
      <c r="P169" s="53"/>
      <c r="Q169" s="53"/>
      <c r="R169" s="53"/>
      <c r="S169" s="12"/>
      <c r="T169" s="12"/>
      <c r="U169" s="12"/>
      <c r="V169" s="12"/>
      <c r="W169" s="18"/>
      <c r="X169" s="18"/>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5"/>
      <c r="CT169" s="15"/>
      <c r="CU169" s="15"/>
      <c r="CV169" s="15"/>
      <c r="CW169" s="15"/>
      <c r="CX169" s="15"/>
    </row>
    <row r="170" spans="11:102" x14ac:dyDescent="0.15">
      <c r="K170" s="16"/>
      <c r="L170" s="53"/>
      <c r="M170" s="53"/>
      <c r="N170" s="53"/>
      <c r="O170" s="53"/>
      <c r="P170" s="53"/>
      <c r="Q170" s="53"/>
      <c r="R170" s="53"/>
      <c r="S170" s="12"/>
      <c r="T170" s="12"/>
      <c r="U170" s="12"/>
      <c r="V170" s="12"/>
      <c r="W170" s="18"/>
      <c r="X170" s="18"/>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5"/>
      <c r="CT170" s="15"/>
      <c r="CU170" s="15"/>
      <c r="CV170" s="15"/>
      <c r="CW170" s="15"/>
      <c r="CX170" s="15"/>
    </row>
    <row r="270" spans="2:101" s="5" customFormat="1" ht="18" customHeight="1" x14ac:dyDescent="0.15">
      <c r="B270" s="2"/>
      <c r="C270" s="2"/>
      <c r="D270" s="2"/>
      <c r="E270" s="2"/>
      <c r="F270" s="2"/>
      <c r="G270" s="2"/>
      <c r="H270" s="2"/>
      <c r="I270" s="2"/>
      <c r="J270" s="2"/>
      <c r="K270" s="2"/>
      <c r="L270" s="33"/>
      <c r="M270" s="33"/>
      <c r="N270" s="33"/>
      <c r="O270" s="33"/>
      <c r="P270" s="33"/>
      <c r="Q270" s="33"/>
      <c r="R270" s="33"/>
      <c r="S270" s="1"/>
      <c r="T270" s="1"/>
      <c r="U270" s="1"/>
      <c r="V270" s="1"/>
      <c r="W270" s="10"/>
      <c r="X270" s="10"/>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T270" s="6"/>
      <c r="CU270" s="6"/>
      <c r="CV270" s="6"/>
      <c r="CW270" s="6"/>
    </row>
    <row r="287" spans="1:102" s="4" customFormat="1" ht="18" customHeight="1" x14ac:dyDescent="0.15">
      <c r="A287" s="1"/>
      <c r="B287" s="2"/>
      <c r="C287" s="2"/>
      <c r="D287" s="2"/>
      <c r="E287" s="2"/>
      <c r="F287" s="2"/>
      <c r="G287" s="2"/>
      <c r="H287" s="2"/>
      <c r="I287" s="2"/>
      <c r="J287" s="2"/>
      <c r="K287" s="2"/>
      <c r="L287" s="33"/>
      <c r="M287" s="33"/>
      <c r="N287" s="33"/>
      <c r="O287" s="33"/>
      <c r="P287" s="33"/>
      <c r="Q287" s="33"/>
      <c r="R287" s="33"/>
      <c r="S287" s="1"/>
      <c r="T287" s="1"/>
      <c r="U287" s="1"/>
      <c r="V287" s="1"/>
      <c r="W287" s="10"/>
      <c r="X287" s="10"/>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5"/>
      <c r="CT287" s="5"/>
      <c r="CU287" s="5"/>
      <c r="CV287" s="5"/>
      <c r="CW287" s="5"/>
      <c r="CX287" s="6"/>
    </row>
    <row r="288" spans="1:102" ht="18" customHeight="1" x14ac:dyDescent="0.15"/>
    <row r="289" spans="1:102" ht="18" customHeight="1" x14ac:dyDescent="0.15"/>
    <row r="290" spans="1:102" ht="18" customHeight="1" x14ac:dyDescent="0.15"/>
    <row r="291" spans="1:102" ht="18" customHeight="1" x14ac:dyDescent="0.15"/>
    <row r="292" spans="1:102" ht="18" customHeight="1" x14ac:dyDescent="0.15"/>
    <row r="293" spans="1:102" ht="18" customHeight="1" x14ac:dyDescent="0.15"/>
    <row r="294" spans="1:102" s="2" customFormat="1" ht="18" customHeight="1" x14ac:dyDescent="0.15">
      <c r="A294" s="1"/>
      <c r="L294" s="33"/>
      <c r="M294" s="33"/>
      <c r="N294" s="33"/>
      <c r="O294" s="33"/>
      <c r="P294" s="33"/>
      <c r="Q294" s="33"/>
      <c r="R294" s="33"/>
      <c r="S294" s="1"/>
      <c r="T294" s="1"/>
      <c r="U294" s="1"/>
      <c r="V294" s="1"/>
      <c r="W294" s="10"/>
      <c r="X294" s="10"/>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5"/>
      <c r="CT294" s="5"/>
      <c r="CU294" s="5"/>
      <c r="CV294" s="5"/>
      <c r="CW294" s="5"/>
      <c r="CX294" s="5"/>
    </row>
    <row r="295" spans="1:102" s="2" customFormat="1" ht="18" customHeight="1" x14ac:dyDescent="0.15">
      <c r="A295" s="1"/>
      <c r="L295" s="33"/>
      <c r="M295" s="33"/>
      <c r="N295" s="33"/>
      <c r="O295" s="33"/>
      <c r="P295" s="33"/>
      <c r="Q295" s="33"/>
      <c r="R295" s="33"/>
      <c r="S295" s="1"/>
      <c r="T295" s="1"/>
      <c r="U295" s="1"/>
      <c r="V295" s="1"/>
      <c r="W295" s="10"/>
      <c r="X295" s="10"/>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5"/>
      <c r="CT295" s="5"/>
      <c r="CU295" s="5"/>
      <c r="CV295" s="5"/>
      <c r="CW295" s="5"/>
      <c r="CX295" s="5"/>
    </row>
    <row r="296" spans="1:102" s="2" customFormat="1" ht="18" customHeight="1" x14ac:dyDescent="0.15">
      <c r="A296" s="1"/>
      <c r="L296" s="33"/>
      <c r="M296" s="33"/>
      <c r="N296" s="33"/>
      <c r="O296" s="33"/>
      <c r="P296" s="33"/>
      <c r="Q296" s="33"/>
      <c r="R296" s="33"/>
      <c r="S296" s="1"/>
      <c r="T296" s="1"/>
      <c r="U296" s="1"/>
      <c r="V296" s="1"/>
      <c r="W296" s="10"/>
      <c r="X296" s="10"/>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5"/>
      <c r="CT296" s="5"/>
      <c r="CU296" s="5"/>
      <c r="CV296" s="5"/>
      <c r="CW296" s="5"/>
      <c r="CX296" s="5"/>
    </row>
    <row r="297" spans="1:102" s="2" customFormat="1" ht="18" customHeight="1" x14ac:dyDescent="0.15">
      <c r="A297" s="1"/>
      <c r="L297" s="33"/>
      <c r="M297" s="33"/>
      <c r="N297" s="33"/>
      <c r="O297" s="33"/>
      <c r="P297" s="33"/>
      <c r="Q297" s="33"/>
      <c r="R297" s="33"/>
      <c r="S297" s="1"/>
      <c r="T297" s="1"/>
      <c r="U297" s="1"/>
      <c r="V297" s="1"/>
      <c r="W297" s="10"/>
      <c r="X297" s="10"/>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5"/>
      <c r="CT297" s="5"/>
      <c r="CU297" s="5"/>
      <c r="CV297" s="5"/>
      <c r="CW297" s="5"/>
      <c r="CX297" s="5"/>
    </row>
    <row r="298" spans="1:102" s="2" customFormat="1" ht="18" customHeight="1" x14ac:dyDescent="0.15">
      <c r="A298" s="1"/>
      <c r="L298" s="33"/>
      <c r="M298" s="33"/>
      <c r="N298" s="33"/>
      <c r="O298" s="33"/>
      <c r="P298" s="33"/>
      <c r="Q298" s="33"/>
      <c r="R298" s="33"/>
      <c r="S298" s="1"/>
      <c r="T298" s="1"/>
      <c r="U298" s="1"/>
      <c r="V298" s="1"/>
      <c r="W298" s="10"/>
      <c r="X298" s="10"/>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5"/>
      <c r="CT298" s="5"/>
      <c r="CU298" s="5"/>
      <c r="CV298" s="5"/>
      <c r="CW298" s="5"/>
      <c r="CX298" s="5"/>
    </row>
    <row r="299" spans="1:102" s="2" customFormat="1" ht="18" customHeight="1" x14ac:dyDescent="0.15">
      <c r="A299" s="1"/>
      <c r="L299" s="33"/>
      <c r="M299" s="33"/>
      <c r="N299" s="33"/>
      <c r="O299" s="33"/>
      <c r="P299" s="33"/>
      <c r="Q299" s="33"/>
      <c r="R299" s="33"/>
      <c r="S299" s="1"/>
      <c r="T299" s="1"/>
      <c r="U299" s="1"/>
      <c r="V299" s="1"/>
      <c r="W299" s="10"/>
      <c r="X299" s="10"/>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5"/>
      <c r="CT299" s="5"/>
      <c r="CU299" s="5"/>
      <c r="CV299" s="5"/>
      <c r="CW299" s="5"/>
      <c r="CX299" s="5"/>
    </row>
    <row r="300" spans="1:102" s="2" customFormat="1" ht="18" customHeight="1" x14ac:dyDescent="0.15">
      <c r="A300" s="1"/>
      <c r="L300" s="33"/>
      <c r="M300" s="33"/>
      <c r="N300" s="33"/>
      <c r="O300" s="33"/>
      <c r="P300" s="33"/>
      <c r="Q300" s="33"/>
      <c r="R300" s="33"/>
      <c r="S300" s="1"/>
      <c r="T300" s="1"/>
      <c r="U300" s="1"/>
      <c r="V300" s="1"/>
      <c r="W300" s="10"/>
      <c r="X300" s="10"/>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5"/>
      <c r="CT300" s="5"/>
      <c r="CU300" s="5"/>
      <c r="CV300" s="5"/>
      <c r="CW300" s="5"/>
      <c r="CX300" s="5"/>
    </row>
    <row r="301" spans="1:102" s="2" customFormat="1" ht="18" customHeight="1" x14ac:dyDescent="0.15">
      <c r="A301" s="1"/>
      <c r="L301" s="33"/>
      <c r="M301" s="33"/>
      <c r="N301" s="33"/>
      <c r="O301" s="33"/>
      <c r="P301" s="33"/>
      <c r="Q301" s="33"/>
      <c r="R301" s="33"/>
      <c r="S301" s="1"/>
      <c r="T301" s="1"/>
      <c r="U301" s="1"/>
      <c r="V301" s="1"/>
      <c r="W301" s="10"/>
      <c r="X301" s="10"/>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5"/>
      <c r="CT301" s="5"/>
      <c r="CU301" s="5"/>
      <c r="CV301" s="5"/>
      <c r="CW301" s="5"/>
      <c r="CX301" s="5"/>
    </row>
    <row r="302" spans="1:102" s="2" customFormat="1" ht="18" customHeight="1" x14ac:dyDescent="0.15">
      <c r="A302" s="1"/>
      <c r="L302" s="33"/>
      <c r="M302" s="33"/>
      <c r="N302" s="33"/>
      <c r="O302" s="33"/>
      <c r="P302" s="33"/>
      <c r="Q302" s="33"/>
      <c r="R302" s="33"/>
      <c r="S302" s="1"/>
      <c r="T302" s="1"/>
      <c r="U302" s="1"/>
      <c r="V302" s="1"/>
      <c r="W302" s="10"/>
      <c r="X302" s="10"/>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5"/>
      <c r="CT302" s="5"/>
      <c r="CU302" s="5"/>
      <c r="CV302" s="5"/>
      <c r="CW302" s="5"/>
      <c r="CX302" s="5"/>
    </row>
    <row r="303" spans="1:102" s="2" customFormat="1" ht="18" customHeight="1" x14ac:dyDescent="0.15">
      <c r="A303" s="1"/>
      <c r="L303" s="33"/>
      <c r="M303" s="33"/>
      <c r="N303" s="33"/>
      <c r="O303" s="33"/>
      <c r="P303" s="33"/>
      <c r="Q303" s="33"/>
      <c r="R303" s="33"/>
      <c r="S303" s="1"/>
      <c r="T303" s="1"/>
      <c r="U303" s="1"/>
      <c r="V303" s="1"/>
      <c r="W303" s="10"/>
      <c r="X303" s="10"/>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5"/>
      <c r="CT303" s="5"/>
      <c r="CU303" s="5"/>
      <c r="CV303" s="5"/>
      <c r="CW303" s="5"/>
      <c r="CX303" s="5"/>
    </row>
    <row r="304" spans="1:102" s="2" customFormat="1" ht="18" customHeight="1" x14ac:dyDescent="0.15">
      <c r="A304" s="1"/>
      <c r="L304" s="33"/>
      <c r="M304" s="33"/>
      <c r="N304" s="33"/>
      <c r="O304" s="33"/>
      <c r="P304" s="33"/>
      <c r="Q304" s="33"/>
      <c r="R304" s="33"/>
      <c r="S304" s="1"/>
      <c r="T304" s="1"/>
      <c r="U304" s="1"/>
      <c r="V304" s="1"/>
      <c r="W304" s="10"/>
      <c r="X304" s="10"/>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5"/>
      <c r="CT304" s="5"/>
      <c r="CU304" s="5"/>
      <c r="CV304" s="5"/>
      <c r="CW304" s="5"/>
      <c r="CX304" s="5"/>
    </row>
    <row r="305" spans="1:102" s="2" customFormat="1" ht="18" customHeight="1" x14ac:dyDescent="0.15">
      <c r="A305" s="1"/>
      <c r="L305" s="33"/>
      <c r="M305" s="33"/>
      <c r="N305" s="33"/>
      <c r="O305" s="33"/>
      <c r="P305" s="33"/>
      <c r="Q305" s="33"/>
      <c r="R305" s="33"/>
      <c r="S305" s="1"/>
      <c r="T305" s="1"/>
      <c r="U305" s="1"/>
      <c r="V305" s="1"/>
      <c r="W305" s="10"/>
      <c r="X305" s="10"/>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5"/>
      <c r="CT305" s="5"/>
      <c r="CU305" s="5"/>
      <c r="CV305" s="5"/>
      <c r="CW305" s="5"/>
      <c r="CX305" s="5"/>
    </row>
    <row r="306" spans="1:102" s="2" customFormat="1" ht="18" customHeight="1" x14ac:dyDescent="0.15">
      <c r="A306" s="1"/>
      <c r="L306" s="33"/>
      <c r="M306" s="33"/>
      <c r="N306" s="33"/>
      <c r="O306" s="33"/>
      <c r="P306" s="33"/>
      <c r="Q306" s="33"/>
      <c r="R306" s="33"/>
      <c r="S306" s="1"/>
      <c r="T306" s="1"/>
      <c r="U306" s="1"/>
      <c r="V306" s="1"/>
      <c r="W306" s="10"/>
      <c r="X306" s="10"/>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5"/>
      <c r="CT306" s="5"/>
      <c r="CU306" s="5"/>
      <c r="CV306" s="5"/>
      <c r="CW306" s="5"/>
      <c r="CX306" s="5"/>
    </row>
    <row r="307" spans="1:102" s="2" customFormat="1" ht="18" customHeight="1" x14ac:dyDescent="0.15">
      <c r="A307" s="1"/>
      <c r="L307" s="33"/>
      <c r="M307" s="33"/>
      <c r="N307" s="33"/>
      <c r="O307" s="33"/>
      <c r="P307" s="33"/>
      <c r="Q307" s="33"/>
      <c r="R307" s="33"/>
      <c r="S307" s="1"/>
      <c r="T307" s="1"/>
      <c r="U307" s="1"/>
      <c r="V307" s="1"/>
      <c r="W307" s="10"/>
      <c r="X307" s="10"/>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5"/>
      <c r="CT307" s="5"/>
      <c r="CU307" s="5"/>
      <c r="CV307" s="5"/>
      <c r="CW307" s="5"/>
      <c r="CX307" s="5"/>
    </row>
    <row r="308" spans="1:102" s="2" customFormat="1" ht="18" customHeight="1" x14ac:dyDescent="0.15">
      <c r="A308" s="1"/>
      <c r="L308" s="33"/>
      <c r="M308" s="33"/>
      <c r="N308" s="33"/>
      <c r="O308" s="33"/>
      <c r="P308" s="33"/>
      <c r="Q308" s="33"/>
      <c r="R308" s="33"/>
      <c r="S308" s="1"/>
      <c r="T308" s="1"/>
      <c r="U308" s="1"/>
      <c r="V308" s="1"/>
      <c r="W308" s="10"/>
      <c r="X308" s="10"/>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5"/>
      <c r="CT308" s="5"/>
      <c r="CU308" s="5"/>
      <c r="CV308" s="5"/>
      <c r="CW308" s="5"/>
      <c r="CX308" s="5"/>
    </row>
    <row r="309" spans="1:102" s="2" customFormat="1" ht="18" customHeight="1" x14ac:dyDescent="0.15">
      <c r="A309" s="1"/>
      <c r="L309" s="33"/>
      <c r="M309" s="33"/>
      <c r="N309" s="33"/>
      <c r="O309" s="33"/>
      <c r="P309" s="33"/>
      <c r="Q309" s="33"/>
      <c r="R309" s="33"/>
      <c r="S309" s="1"/>
      <c r="T309" s="1"/>
      <c r="U309" s="1"/>
      <c r="V309" s="1"/>
      <c r="W309" s="10"/>
      <c r="X309" s="10"/>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5"/>
      <c r="CT309" s="5"/>
      <c r="CU309" s="5"/>
      <c r="CV309" s="5"/>
      <c r="CW309" s="5"/>
      <c r="CX309" s="5"/>
    </row>
    <row r="310" spans="1:102" s="2" customFormat="1" ht="18" customHeight="1" x14ac:dyDescent="0.15">
      <c r="A310" s="1"/>
      <c r="L310" s="33"/>
      <c r="M310" s="33"/>
      <c r="N310" s="33"/>
      <c r="O310" s="33"/>
      <c r="P310" s="33"/>
      <c r="Q310" s="33"/>
      <c r="R310" s="33"/>
      <c r="S310" s="1"/>
      <c r="T310" s="1"/>
      <c r="U310" s="1"/>
      <c r="V310" s="1"/>
      <c r="W310" s="10"/>
      <c r="X310" s="10"/>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5"/>
      <c r="CT310" s="5"/>
      <c r="CU310" s="5"/>
      <c r="CV310" s="5"/>
      <c r="CW310" s="5"/>
      <c r="CX310" s="5"/>
    </row>
    <row r="311" spans="1:102" s="2" customFormat="1" ht="18" customHeight="1" x14ac:dyDescent="0.15">
      <c r="A311" s="1"/>
      <c r="L311" s="33"/>
      <c r="M311" s="33"/>
      <c r="N311" s="33"/>
      <c r="O311" s="33"/>
      <c r="P311" s="33"/>
      <c r="Q311" s="33"/>
      <c r="R311" s="33"/>
      <c r="S311" s="1"/>
      <c r="T311" s="1"/>
      <c r="U311" s="1"/>
      <c r="V311" s="1"/>
      <c r="W311" s="10"/>
      <c r="X311" s="10"/>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5"/>
      <c r="CT311" s="5"/>
      <c r="CU311" s="5"/>
      <c r="CV311" s="5"/>
      <c r="CW311" s="5"/>
      <c r="CX311" s="5"/>
    </row>
    <row r="312" spans="1:102" s="2" customFormat="1" ht="18" customHeight="1" x14ac:dyDescent="0.15">
      <c r="A312" s="1"/>
      <c r="L312" s="33"/>
      <c r="M312" s="33"/>
      <c r="N312" s="33"/>
      <c r="O312" s="33"/>
      <c r="P312" s="33"/>
      <c r="Q312" s="33"/>
      <c r="R312" s="33"/>
      <c r="S312" s="1"/>
      <c r="T312" s="1"/>
      <c r="U312" s="1"/>
      <c r="V312" s="1"/>
      <c r="W312" s="10"/>
      <c r="X312" s="10"/>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5"/>
      <c r="CT312" s="5"/>
      <c r="CU312" s="5"/>
      <c r="CV312" s="5"/>
      <c r="CW312" s="5"/>
      <c r="CX312" s="5"/>
    </row>
    <row r="471" spans="1:102" s="4" customFormat="1" ht="18" customHeight="1" x14ac:dyDescent="0.15">
      <c r="A471" s="1"/>
      <c r="B471" s="2"/>
      <c r="C471" s="2"/>
      <c r="D471" s="2"/>
      <c r="E471" s="2"/>
      <c r="F471" s="2"/>
      <c r="G471" s="2"/>
      <c r="H471" s="2"/>
      <c r="I471" s="2"/>
      <c r="J471" s="2"/>
      <c r="K471" s="2"/>
      <c r="L471" s="33"/>
      <c r="M471" s="33"/>
      <c r="N471" s="33"/>
      <c r="O471" s="33"/>
      <c r="P471" s="33"/>
      <c r="Q471" s="33"/>
      <c r="R471" s="33"/>
      <c r="S471" s="1"/>
      <c r="T471" s="1"/>
      <c r="U471" s="1"/>
      <c r="V471" s="1"/>
      <c r="W471" s="10"/>
      <c r="X471" s="10"/>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5"/>
      <c r="CT471" s="5"/>
      <c r="CU471" s="5"/>
      <c r="CV471" s="5"/>
      <c r="CW471" s="5"/>
      <c r="CX471" s="6"/>
    </row>
    <row r="489" spans="2:101" s="5" customFormat="1" ht="18" customHeight="1" x14ac:dyDescent="0.15">
      <c r="B489" s="2"/>
      <c r="C489" s="2"/>
      <c r="D489" s="2"/>
      <c r="E489" s="2"/>
      <c r="F489" s="2"/>
      <c r="G489" s="2"/>
      <c r="H489" s="2"/>
      <c r="I489" s="2"/>
      <c r="J489" s="2"/>
      <c r="K489" s="2"/>
      <c r="L489" s="33"/>
      <c r="M489" s="33"/>
      <c r="N489" s="33"/>
      <c r="O489" s="33"/>
      <c r="P489" s="33"/>
      <c r="Q489" s="33"/>
      <c r="R489" s="33"/>
      <c r="S489" s="1"/>
      <c r="T489" s="1"/>
      <c r="U489" s="1"/>
      <c r="V489" s="1"/>
      <c r="W489" s="10"/>
      <c r="X489" s="10"/>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T489" s="6"/>
      <c r="CU489" s="6"/>
      <c r="CV489" s="6"/>
      <c r="CW489" s="6"/>
    </row>
    <row r="509" spans="1:102" s="4" customFormat="1" ht="18" customHeight="1" x14ac:dyDescent="0.15">
      <c r="A509" s="1"/>
      <c r="B509" s="2"/>
      <c r="C509" s="2"/>
      <c r="D509" s="2"/>
      <c r="E509" s="2"/>
      <c r="F509" s="2"/>
      <c r="G509" s="2"/>
      <c r="H509" s="2"/>
      <c r="I509" s="2"/>
      <c r="J509" s="2"/>
      <c r="K509" s="2"/>
      <c r="L509" s="33"/>
      <c r="M509" s="33"/>
      <c r="N509" s="33"/>
      <c r="O509" s="33"/>
      <c r="P509" s="33"/>
      <c r="Q509" s="33"/>
      <c r="R509" s="33"/>
      <c r="S509" s="1"/>
      <c r="T509" s="1"/>
      <c r="U509" s="1"/>
      <c r="V509" s="1"/>
      <c r="W509" s="10"/>
      <c r="X509" s="10"/>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5"/>
      <c r="CT509" s="5"/>
      <c r="CU509" s="5"/>
      <c r="CV509" s="5"/>
      <c r="CW509" s="5"/>
      <c r="CX509" s="6"/>
    </row>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spans="2:102" ht="18" customHeight="1" x14ac:dyDescent="0.15"/>
    <row r="642" spans="2:102" ht="18" customHeight="1" x14ac:dyDescent="0.15"/>
    <row r="643" spans="2:102" ht="18" customHeight="1" x14ac:dyDescent="0.15"/>
    <row r="644" spans="2:102" ht="18" customHeight="1" x14ac:dyDescent="0.15">
      <c r="CT644" s="1"/>
      <c r="CU644" s="1"/>
      <c r="CV644" s="1"/>
      <c r="CW644" s="1"/>
      <c r="CX644" s="1"/>
    </row>
    <row r="645" spans="2:102" ht="18" customHeight="1" x14ac:dyDescent="0.15">
      <c r="CT645" s="1"/>
      <c r="CU645" s="1"/>
      <c r="CV645" s="1"/>
      <c r="CW645" s="1"/>
      <c r="CX645" s="1"/>
    </row>
    <row r="646" spans="2:102" ht="18" customHeight="1" x14ac:dyDescent="0.15">
      <c r="CT646" s="1"/>
      <c r="CU646" s="1"/>
      <c r="CV646" s="1"/>
      <c r="CW646" s="1"/>
      <c r="CX646" s="1"/>
    </row>
    <row r="647" spans="2:102" ht="18" customHeight="1" x14ac:dyDescent="0.15">
      <c r="CT647" s="1"/>
      <c r="CU647" s="1"/>
      <c r="CV647" s="1"/>
      <c r="CW647" s="1"/>
      <c r="CX647" s="1"/>
    </row>
    <row r="648" spans="2:102" ht="18" customHeight="1" x14ac:dyDescent="0.15">
      <c r="CT648" s="1"/>
      <c r="CU648" s="1"/>
      <c r="CV648" s="1"/>
      <c r="CW648" s="1"/>
      <c r="CX648" s="1"/>
    </row>
    <row r="649" spans="2:102" ht="18" customHeight="1" x14ac:dyDescent="0.15">
      <c r="B649" s="1"/>
      <c r="C649" s="1"/>
      <c r="D649" s="1"/>
      <c r="E649" s="1"/>
      <c r="F649" s="1"/>
      <c r="G649" s="1"/>
      <c r="H649" s="1"/>
      <c r="I649" s="1"/>
      <c r="J649" s="1"/>
      <c r="CT649" s="1"/>
      <c r="CU649" s="1"/>
      <c r="CV649" s="1"/>
      <c r="CW649" s="1"/>
      <c r="CX649" s="1"/>
    </row>
    <row r="650" spans="2:102" ht="18" customHeight="1" x14ac:dyDescent="0.15">
      <c r="B650" s="1"/>
      <c r="C650" s="1"/>
      <c r="D650" s="1"/>
      <c r="E650" s="1"/>
      <c r="F650" s="1"/>
      <c r="G650" s="1"/>
      <c r="H650" s="1"/>
      <c r="I650" s="1"/>
      <c r="J650" s="1"/>
      <c r="K650" s="1"/>
      <c r="W650" s="1"/>
      <c r="X650" s="1"/>
      <c r="CS650" s="1"/>
      <c r="CT650" s="1"/>
      <c r="CU650" s="1"/>
      <c r="CV650" s="1"/>
      <c r="CW650" s="1"/>
      <c r="CX650" s="1"/>
    </row>
    <row r="651" spans="2:102" ht="18" customHeight="1" x14ac:dyDescent="0.15">
      <c r="B651" s="1"/>
      <c r="C651" s="1"/>
      <c r="D651" s="1"/>
      <c r="E651" s="1"/>
      <c r="F651" s="1"/>
      <c r="G651" s="1"/>
      <c r="H651" s="1"/>
      <c r="I651" s="1"/>
      <c r="J651" s="1"/>
      <c r="K651" s="1"/>
      <c r="W651" s="1"/>
      <c r="X651" s="1"/>
      <c r="CS651" s="1"/>
      <c r="CT651" s="1"/>
      <c r="CU651" s="1"/>
      <c r="CV651" s="1"/>
      <c r="CW651" s="1"/>
      <c r="CX651" s="1"/>
    </row>
    <row r="652" spans="2:102" ht="18" customHeight="1" x14ac:dyDescent="0.15">
      <c r="B652" s="1"/>
      <c r="C652" s="1"/>
      <c r="D652" s="1"/>
      <c r="E652" s="1"/>
      <c r="F652" s="1"/>
      <c r="G652" s="1"/>
      <c r="H652" s="1"/>
      <c r="I652" s="1"/>
      <c r="J652" s="1"/>
      <c r="K652" s="1"/>
      <c r="W652" s="1"/>
      <c r="X652" s="1"/>
      <c r="CS652" s="1"/>
      <c r="CT652" s="1"/>
      <c r="CU652" s="1"/>
      <c r="CV652" s="1"/>
      <c r="CW652" s="1"/>
      <c r="CX652" s="1"/>
    </row>
    <row r="653" spans="2:102" ht="18" customHeight="1" x14ac:dyDescent="0.15">
      <c r="B653" s="1"/>
      <c r="C653" s="1"/>
      <c r="D653" s="1"/>
      <c r="E653" s="1"/>
      <c r="F653" s="1"/>
      <c r="G653" s="1"/>
      <c r="H653" s="1"/>
      <c r="I653" s="1"/>
      <c r="J653" s="1"/>
      <c r="K653" s="1"/>
      <c r="W653" s="1"/>
      <c r="X653" s="1"/>
      <c r="CS653" s="1"/>
      <c r="CT653" s="1"/>
      <c r="CU653" s="1"/>
      <c r="CV653" s="1"/>
      <c r="CW653" s="1"/>
      <c r="CX653" s="1"/>
    </row>
    <row r="654" spans="2:102" ht="18" customHeight="1" x14ac:dyDescent="0.15">
      <c r="B654" s="1"/>
      <c r="C654" s="1"/>
      <c r="D654" s="1"/>
      <c r="E654" s="1"/>
      <c r="F654" s="1"/>
      <c r="G654" s="1"/>
      <c r="H654" s="1"/>
      <c r="I654" s="1"/>
      <c r="J654" s="1"/>
      <c r="K654" s="1"/>
      <c r="W654" s="1"/>
      <c r="X654" s="1"/>
      <c r="CS654" s="1"/>
      <c r="CT654" s="1"/>
      <c r="CU654" s="1"/>
      <c r="CV654" s="1"/>
      <c r="CW654" s="1"/>
      <c r="CX654" s="1"/>
    </row>
    <row r="655" spans="2:102" ht="18" customHeight="1" x14ac:dyDescent="0.15">
      <c r="B655" s="1"/>
      <c r="C655" s="1"/>
      <c r="D655" s="1"/>
      <c r="E655" s="1"/>
      <c r="F655" s="1"/>
      <c r="G655" s="1"/>
      <c r="H655" s="1"/>
      <c r="I655" s="1"/>
      <c r="J655" s="1"/>
      <c r="K655" s="1"/>
      <c r="W655" s="1"/>
      <c r="X655" s="1"/>
      <c r="CS655" s="1"/>
      <c r="CT655" s="1"/>
      <c r="CU655" s="1"/>
      <c r="CV655" s="1"/>
      <c r="CW655" s="1"/>
      <c r="CX655" s="1"/>
    </row>
    <row r="656" spans="2:102" ht="18" customHeight="1" x14ac:dyDescent="0.15">
      <c r="B656" s="1"/>
      <c r="C656" s="1"/>
      <c r="D656" s="1"/>
      <c r="E656" s="1"/>
      <c r="F656" s="1"/>
      <c r="G656" s="1"/>
      <c r="H656" s="1"/>
      <c r="I656" s="1"/>
      <c r="J656" s="1"/>
      <c r="K656" s="1"/>
      <c r="W656" s="1"/>
      <c r="X656" s="1"/>
      <c r="CS656" s="1"/>
      <c r="CT656" s="1"/>
      <c r="CU656" s="1"/>
      <c r="CV656" s="1"/>
      <c r="CW656" s="1"/>
      <c r="CX656" s="1"/>
    </row>
    <row r="657" spans="2:102" ht="18" customHeight="1" x14ac:dyDescent="0.15">
      <c r="B657" s="1"/>
      <c r="C657" s="1"/>
      <c r="D657" s="1"/>
      <c r="E657" s="1"/>
      <c r="F657" s="1"/>
      <c r="G657" s="1"/>
      <c r="H657" s="1"/>
      <c r="I657" s="1"/>
      <c r="J657" s="1"/>
      <c r="K657" s="1"/>
      <c r="W657" s="1"/>
      <c r="X657" s="1"/>
      <c r="CS657" s="1"/>
      <c r="CT657" s="1"/>
      <c r="CU657" s="1"/>
      <c r="CV657" s="1"/>
      <c r="CW657" s="1"/>
      <c r="CX657" s="1"/>
    </row>
    <row r="658" spans="2:102" ht="18" customHeight="1" x14ac:dyDescent="0.15">
      <c r="B658" s="1"/>
      <c r="C658" s="1"/>
      <c r="D658" s="1"/>
      <c r="E658" s="1"/>
      <c r="F658" s="1"/>
      <c r="G658" s="1"/>
      <c r="H658" s="1"/>
      <c r="I658" s="1"/>
      <c r="J658" s="1"/>
      <c r="K658" s="1"/>
      <c r="W658" s="1"/>
      <c r="X658" s="1"/>
      <c r="CS658" s="1"/>
      <c r="CT658" s="1"/>
      <c r="CU658" s="1"/>
      <c r="CV658" s="1"/>
      <c r="CW658" s="1"/>
      <c r="CX658" s="1"/>
    </row>
    <row r="659" spans="2:102" ht="18" customHeight="1" x14ac:dyDescent="0.15">
      <c r="B659" s="1"/>
      <c r="C659" s="1"/>
      <c r="D659" s="1"/>
      <c r="E659" s="1"/>
      <c r="F659" s="1"/>
      <c r="G659" s="1"/>
      <c r="H659" s="1"/>
      <c r="I659" s="1"/>
      <c r="J659" s="1"/>
      <c r="K659" s="1"/>
      <c r="W659" s="1"/>
      <c r="X659" s="1"/>
      <c r="CS659" s="1"/>
      <c r="CT659" s="1"/>
      <c r="CU659" s="1"/>
      <c r="CV659" s="1"/>
      <c r="CW659" s="1"/>
      <c r="CX659" s="1"/>
    </row>
    <row r="660" spans="2:102" ht="18" customHeight="1" x14ac:dyDescent="0.15">
      <c r="B660" s="1"/>
      <c r="C660" s="1"/>
      <c r="D660" s="1"/>
      <c r="E660" s="1"/>
      <c r="F660" s="1"/>
      <c r="G660" s="1"/>
      <c r="H660" s="1"/>
      <c r="I660" s="1"/>
      <c r="J660" s="1"/>
      <c r="K660" s="1"/>
      <c r="W660" s="1"/>
      <c r="X660" s="1"/>
      <c r="CS660" s="1"/>
      <c r="CT660" s="1"/>
      <c r="CU660" s="1"/>
      <c r="CV660" s="1"/>
      <c r="CW660" s="1"/>
      <c r="CX660" s="1"/>
    </row>
    <row r="661" spans="2:102" ht="18" customHeight="1" x14ac:dyDescent="0.15">
      <c r="B661" s="1"/>
      <c r="C661" s="1"/>
      <c r="D661" s="1"/>
      <c r="E661" s="1"/>
      <c r="F661" s="1"/>
      <c r="G661" s="1"/>
      <c r="H661" s="1"/>
      <c r="I661" s="1"/>
      <c r="J661" s="1"/>
      <c r="K661" s="1"/>
      <c r="W661" s="1"/>
      <c r="X661" s="1"/>
      <c r="CS661" s="1"/>
      <c r="CT661" s="1"/>
      <c r="CU661" s="1"/>
      <c r="CV661" s="1"/>
      <c r="CW661" s="1"/>
      <c r="CX661" s="1"/>
    </row>
    <row r="662" spans="2:102" ht="18" customHeight="1" x14ac:dyDescent="0.15">
      <c r="B662" s="1"/>
      <c r="C662" s="1"/>
      <c r="D662" s="1"/>
      <c r="E662" s="1"/>
      <c r="F662" s="1"/>
      <c r="G662" s="1"/>
      <c r="H662" s="1"/>
      <c r="I662" s="1"/>
      <c r="J662" s="1"/>
      <c r="K662" s="1"/>
      <c r="W662" s="1"/>
      <c r="X662" s="1"/>
      <c r="CS662" s="1"/>
      <c r="CT662" s="1"/>
      <c r="CU662" s="1"/>
      <c r="CV662" s="1"/>
      <c r="CW662" s="1"/>
      <c r="CX662" s="1"/>
    </row>
    <row r="663" spans="2:102" ht="18" customHeight="1" x14ac:dyDescent="0.15">
      <c r="B663" s="1"/>
      <c r="C663" s="1"/>
      <c r="D663" s="1"/>
      <c r="E663" s="1"/>
      <c r="F663" s="1"/>
      <c r="G663" s="1"/>
      <c r="H663" s="1"/>
      <c r="I663" s="1"/>
      <c r="J663" s="1"/>
      <c r="K663" s="1"/>
      <c r="W663" s="1"/>
      <c r="X663" s="1"/>
      <c r="CS663" s="1"/>
      <c r="CT663" s="1"/>
      <c r="CU663" s="1"/>
      <c r="CV663" s="1"/>
      <c r="CW663" s="1"/>
      <c r="CX663" s="1"/>
    </row>
    <row r="664" spans="2:102" ht="18" customHeight="1" x14ac:dyDescent="0.15">
      <c r="B664" s="1"/>
      <c r="C664" s="1"/>
      <c r="D664" s="1"/>
      <c r="E664" s="1"/>
      <c r="F664" s="1"/>
      <c r="G664" s="1"/>
      <c r="H664" s="1"/>
      <c r="I664" s="1"/>
      <c r="J664" s="1"/>
      <c r="K664" s="1"/>
      <c r="W664" s="1"/>
      <c r="X664" s="1"/>
      <c r="CS664" s="1"/>
      <c r="CT664" s="1"/>
      <c r="CU664" s="1"/>
      <c r="CV664" s="1"/>
      <c r="CW664" s="1"/>
      <c r="CX664" s="1"/>
    </row>
    <row r="665" spans="2:102" ht="18" customHeight="1" x14ac:dyDescent="0.15">
      <c r="B665" s="1"/>
      <c r="C665" s="1"/>
      <c r="D665" s="1"/>
      <c r="E665" s="1"/>
      <c r="F665" s="1"/>
      <c r="G665" s="1"/>
      <c r="H665" s="1"/>
      <c r="I665" s="1"/>
      <c r="J665" s="1"/>
      <c r="K665" s="1"/>
      <c r="W665" s="1"/>
      <c r="X665" s="1"/>
      <c r="CS665" s="1"/>
      <c r="CT665" s="1"/>
      <c r="CU665" s="1"/>
      <c r="CV665" s="1"/>
      <c r="CW665" s="1"/>
      <c r="CX665" s="1"/>
    </row>
    <row r="666" spans="2:102" ht="18" customHeight="1" x14ac:dyDescent="0.15">
      <c r="B666" s="1"/>
      <c r="C666" s="1"/>
      <c r="D666" s="1"/>
      <c r="E666" s="1"/>
      <c r="F666" s="1"/>
      <c r="G666" s="1"/>
      <c r="H666" s="1"/>
      <c r="I666" s="1"/>
      <c r="J666" s="1"/>
      <c r="K666" s="1"/>
      <c r="W666" s="1"/>
      <c r="X666" s="1"/>
      <c r="CS666" s="1"/>
      <c r="CT666" s="1"/>
      <c r="CU666" s="1"/>
      <c r="CV666" s="1"/>
      <c r="CW666" s="1"/>
      <c r="CX666" s="1"/>
    </row>
    <row r="667" spans="2:102" ht="18" customHeight="1" x14ac:dyDescent="0.15">
      <c r="B667" s="1"/>
      <c r="C667" s="1"/>
      <c r="D667" s="1"/>
      <c r="E667" s="1"/>
      <c r="F667" s="1"/>
      <c r="G667" s="1"/>
      <c r="H667" s="1"/>
      <c r="I667" s="1"/>
      <c r="J667" s="1"/>
      <c r="K667" s="1"/>
      <c r="W667" s="1"/>
      <c r="X667" s="1"/>
      <c r="CS667" s="1"/>
      <c r="CT667" s="1"/>
      <c r="CU667" s="1"/>
      <c r="CV667" s="1"/>
      <c r="CW667" s="1"/>
      <c r="CX667" s="1"/>
    </row>
    <row r="668" spans="2:102" ht="18" customHeight="1" x14ac:dyDescent="0.15">
      <c r="B668" s="1"/>
      <c r="C668" s="1"/>
      <c r="D668" s="1"/>
      <c r="E668" s="1"/>
      <c r="F668" s="1"/>
      <c r="G668" s="1"/>
      <c r="H668" s="1"/>
      <c r="I668" s="1"/>
      <c r="J668" s="1"/>
      <c r="K668" s="1"/>
      <c r="W668" s="1"/>
      <c r="X668" s="1"/>
      <c r="CS668" s="1"/>
      <c r="CT668" s="1"/>
      <c r="CU668" s="1"/>
      <c r="CV668" s="1"/>
      <c r="CW668" s="1"/>
      <c r="CX668" s="1"/>
    </row>
    <row r="669" spans="2:102" ht="18" customHeight="1" x14ac:dyDescent="0.15">
      <c r="B669" s="1"/>
      <c r="C669" s="1"/>
      <c r="D669" s="1"/>
      <c r="E669" s="1"/>
      <c r="F669" s="1"/>
      <c r="G669" s="1"/>
      <c r="H669" s="1"/>
      <c r="I669" s="1"/>
      <c r="J669" s="1"/>
      <c r="K669" s="1"/>
      <c r="W669" s="1"/>
      <c r="X669" s="1"/>
      <c r="CS669" s="1"/>
      <c r="CT669" s="1"/>
      <c r="CU669" s="1"/>
      <c r="CV669" s="1"/>
      <c r="CW669" s="1"/>
      <c r="CX669" s="1"/>
    </row>
    <row r="670" spans="2:102" ht="18" customHeight="1" x14ac:dyDescent="0.15">
      <c r="B670" s="1"/>
      <c r="C670" s="1"/>
      <c r="D670" s="1"/>
      <c r="E670" s="1"/>
      <c r="F670" s="1"/>
      <c r="G670" s="1"/>
      <c r="H670" s="1"/>
      <c r="I670" s="1"/>
      <c r="J670" s="1"/>
      <c r="K670" s="1"/>
      <c r="W670" s="1"/>
      <c r="X670" s="1"/>
      <c r="CS670" s="1"/>
      <c r="CT670" s="1"/>
      <c r="CU670" s="1"/>
      <c r="CV670" s="1"/>
      <c r="CW670" s="1"/>
      <c r="CX670" s="1"/>
    </row>
    <row r="671" spans="2:102" ht="18" customHeight="1" x14ac:dyDescent="0.15">
      <c r="B671" s="1"/>
      <c r="C671" s="1"/>
      <c r="D671" s="1"/>
      <c r="E671" s="1"/>
      <c r="F671" s="1"/>
      <c r="G671" s="1"/>
      <c r="H671" s="1"/>
      <c r="I671" s="1"/>
      <c r="J671" s="1"/>
      <c r="K671" s="1"/>
      <c r="W671" s="1"/>
      <c r="X671" s="1"/>
      <c r="CS671" s="1"/>
      <c r="CT671" s="1"/>
      <c r="CU671" s="1"/>
      <c r="CV671" s="1"/>
      <c r="CW671" s="1"/>
      <c r="CX671" s="1"/>
    </row>
    <row r="672" spans="2:102" x14ac:dyDescent="0.15">
      <c r="B672" s="1"/>
      <c r="C672" s="1"/>
      <c r="D672" s="1"/>
      <c r="E672" s="1"/>
      <c r="F672" s="1"/>
      <c r="G672" s="1"/>
      <c r="H672" s="1"/>
      <c r="I672" s="1"/>
      <c r="J672" s="1"/>
      <c r="K672" s="1"/>
      <c r="W672" s="1"/>
      <c r="X672" s="1"/>
      <c r="CS672" s="1"/>
    </row>
    <row r="673" spans="2:97" x14ac:dyDescent="0.15">
      <c r="B673" s="1"/>
      <c r="C673" s="1"/>
      <c r="D673" s="1"/>
      <c r="E673" s="1"/>
      <c r="F673" s="1"/>
      <c r="G673" s="1"/>
      <c r="H673" s="1"/>
      <c r="I673" s="1"/>
      <c r="J673" s="1"/>
      <c r="K673" s="1"/>
      <c r="W673" s="1"/>
      <c r="X673" s="1"/>
      <c r="CS673" s="1"/>
    </row>
    <row r="674" spans="2:97" x14ac:dyDescent="0.15">
      <c r="B674" s="1"/>
      <c r="C674" s="1"/>
      <c r="D674" s="1"/>
      <c r="E674" s="1"/>
      <c r="F674" s="1"/>
      <c r="G674" s="1"/>
      <c r="H674" s="1"/>
      <c r="I674" s="1"/>
      <c r="J674" s="1"/>
      <c r="K674" s="1"/>
      <c r="W674" s="1"/>
      <c r="X674" s="1"/>
      <c r="CS674" s="1"/>
    </row>
    <row r="675" spans="2:97" x14ac:dyDescent="0.15">
      <c r="B675" s="1"/>
      <c r="C675" s="1"/>
      <c r="D675" s="1"/>
      <c r="E675" s="1"/>
      <c r="F675" s="1"/>
      <c r="G675" s="1"/>
      <c r="H675" s="1"/>
      <c r="I675" s="1"/>
      <c r="J675" s="1"/>
      <c r="K675" s="1"/>
      <c r="W675" s="1"/>
      <c r="X675" s="1"/>
      <c r="CS675" s="1"/>
    </row>
    <row r="676" spans="2:97" x14ac:dyDescent="0.15">
      <c r="B676" s="1"/>
      <c r="C676" s="1"/>
      <c r="D676" s="1"/>
      <c r="E676" s="1"/>
      <c r="F676" s="1"/>
      <c r="G676" s="1"/>
      <c r="H676" s="1"/>
      <c r="I676" s="1"/>
      <c r="J676" s="1"/>
      <c r="K676" s="1"/>
      <c r="W676" s="1"/>
      <c r="X676" s="1"/>
      <c r="CS676" s="1"/>
    </row>
    <row r="677" spans="2:97" x14ac:dyDescent="0.15">
      <c r="K677" s="1"/>
      <c r="W677" s="1"/>
      <c r="X677" s="1"/>
      <c r="CS677" s="1"/>
    </row>
  </sheetData>
  <mergeCells count="1742">
    <mergeCell ref="B116:F116"/>
    <mergeCell ref="G116:K116"/>
    <mergeCell ref="L116:R116"/>
    <mergeCell ref="S116:U116"/>
    <mergeCell ref="AY116:BN116"/>
    <mergeCell ref="BX116:CA116"/>
    <mergeCell ref="CL116:CS116"/>
    <mergeCell ref="CX116:DD116"/>
    <mergeCell ref="CB116:CD116"/>
    <mergeCell ref="CE116:CK116"/>
    <mergeCell ref="BO116:BW116"/>
    <mergeCell ref="S132:U132"/>
    <mergeCell ref="CX103:DD103"/>
    <mergeCell ref="S93:U93"/>
    <mergeCell ref="V93:X93"/>
    <mergeCell ref="CX102:DD102"/>
    <mergeCell ref="BX129:CA129"/>
    <mergeCell ref="BX130:CA130"/>
    <mergeCell ref="Y125:AX125"/>
    <mergeCell ref="CB128:CD128"/>
    <mergeCell ref="S125:U125"/>
    <mergeCell ref="S131:U131"/>
    <mergeCell ref="AY131:BN131"/>
    <mergeCell ref="BO132:BW132"/>
    <mergeCell ref="BP141:BW141"/>
    <mergeCell ref="AY119:BN119"/>
    <mergeCell ref="BO119:BW119"/>
    <mergeCell ref="BX119:CA119"/>
    <mergeCell ref="CB119:CD119"/>
    <mergeCell ref="CE119:CK119"/>
    <mergeCell ref="CL119:CS119"/>
    <mergeCell ref="CB117:CD117"/>
    <mergeCell ref="CE117:CK117"/>
    <mergeCell ref="CL117:CS117"/>
    <mergeCell ref="BO130:BW130"/>
    <mergeCell ref="CL136:CS136"/>
    <mergeCell ref="AY136:BN136"/>
    <mergeCell ref="BO136:BW136"/>
    <mergeCell ref="BX136:CA136"/>
    <mergeCell ref="CB136:CD136"/>
    <mergeCell ref="CE136:CK136"/>
    <mergeCell ref="AY120:BN120"/>
    <mergeCell ref="BO120:BW120"/>
    <mergeCell ref="CX130:DD130"/>
    <mergeCell ref="AY130:BN130"/>
    <mergeCell ref="CE131:CK131"/>
    <mergeCell ref="CB130:CD130"/>
    <mergeCell ref="CE130:CK130"/>
    <mergeCell ref="CE129:CK129"/>
    <mergeCell ref="CL129:CS129"/>
    <mergeCell ref="CL131:CS131"/>
    <mergeCell ref="V125:X125"/>
    <mergeCell ref="CL114:CS114"/>
    <mergeCell ref="CE120:CK120"/>
    <mergeCell ref="CL120:CS120"/>
    <mergeCell ref="BX131:CA131"/>
    <mergeCell ref="BX132:CA132"/>
    <mergeCell ref="CE102:CK102"/>
    <mergeCell ref="CE103:CK103"/>
    <mergeCell ref="AY132:BN132"/>
    <mergeCell ref="AY104:BN104"/>
    <mergeCell ref="Y117:AX117"/>
    <mergeCell ref="BX120:CA120"/>
    <mergeCell ref="CB120:CD120"/>
    <mergeCell ref="V116:X116"/>
    <mergeCell ref="Y116:AX116"/>
    <mergeCell ref="CX76:DD76"/>
    <mergeCell ref="CL69:CS69"/>
    <mergeCell ref="CL63:CS63"/>
    <mergeCell ref="BO133:BW133"/>
    <mergeCell ref="CX73:DD73"/>
    <mergeCell ref="CX74:DD74"/>
    <mergeCell ref="CL73:CS73"/>
    <mergeCell ref="BX65:CA65"/>
    <mergeCell ref="B73:F73"/>
    <mergeCell ref="B72:F72"/>
    <mergeCell ref="S71:U71"/>
    <mergeCell ref="V71:X71"/>
    <mergeCell ref="AY71:BN71"/>
    <mergeCell ref="G74:K74"/>
    <mergeCell ref="CX77:DD77"/>
    <mergeCell ref="AY77:BN77"/>
    <mergeCell ref="BO77:BW77"/>
    <mergeCell ref="BX77:CA77"/>
    <mergeCell ref="CB77:CD77"/>
    <mergeCell ref="CE77:CK77"/>
    <mergeCell ref="AY114:BN114"/>
    <mergeCell ref="BO114:BW114"/>
    <mergeCell ref="BX114:CA114"/>
    <mergeCell ref="CB84:CD84"/>
    <mergeCell ref="CL95:CS95"/>
    <mergeCell ref="CX94:DD94"/>
    <mergeCell ref="CX117:DD117"/>
    <mergeCell ref="BO117:BW117"/>
    <mergeCell ref="BX117:CA117"/>
    <mergeCell ref="CX78:DD78"/>
    <mergeCell ref="CL77:CS77"/>
    <mergeCell ref="CX120:DD120"/>
    <mergeCell ref="CX68:DD68"/>
    <mergeCell ref="CL66:CS66"/>
    <mergeCell ref="CX67:DD67"/>
    <mergeCell ref="CX65:DD65"/>
    <mergeCell ref="CE63:CK63"/>
    <mergeCell ref="CE74:CK74"/>
    <mergeCell ref="CL74:CS74"/>
    <mergeCell ref="Y73:AX73"/>
    <mergeCell ref="AY73:BN73"/>
    <mergeCell ref="S66:U66"/>
    <mergeCell ref="CB64:CD64"/>
    <mergeCell ref="CX63:DD63"/>
    <mergeCell ref="CX69:DD69"/>
    <mergeCell ref="V66:X66"/>
    <mergeCell ref="Y66:AX66"/>
    <mergeCell ref="V72:X72"/>
    <mergeCell ref="BO73:BW73"/>
    <mergeCell ref="CE70:CK70"/>
    <mergeCell ref="CX71:DD71"/>
    <mergeCell ref="CX72:DD72"/>
    <mergeCell ref="AY63:BN63"/>
    <mergeCell ref="AY65:BN65"/>
    <mergeCell ref="BX69:CA69"/>
    <mergeCell ref="CB68:CD68"/>
    <mergeCell ref="CX84:DD84"/>
    <mergeCell ref="BX84:CA84"/>
    <mergeCell ref="AY84:BN84"/>
    <mergeCell ref="CL80:CS80"/>
    <mergeCell ref="S99:U99"/>
    <mergeCell ref="V99:X99"/>
    <mergeCell ref="Y99:AX99"/>
    <mergeCell ref="B109:F109"/>
    <mergeCell ref="G109:K109"/>
    <mergeCell ref="L109:R109"/>
    <mergeCell ref="V109:X109"/>
    <mergeCell ref="CE94:CK94"/>
    <mergeCell ref="AY94:BN94"/>
    <mergeCell ref="BX92:CA92"/>
    <mergeCell ref="AY90:BN90"/>
    <mergeCell ref="BO90:BW90"/>
    <mergeCell ref="CE91:CK91"/>
    <mergeCell ref="CB98:CD98"/>
    <mergeCell ref="CE98:CK98"/>
    <mergeCell ref="B96:F96"/>
    <mergeCell ref="AY97:BN97"/>
    <mergeCell ref="G95:K95"/>
    <mergeCell ref="L92:R92"/>
    <mergeCell ref="G92:K92"/>
    <mergeCell ref="CB90:CD90"/>
    <mergeCell ref="CE90:CK90"/>
    <mergeCell ref="BX95:CA95"/>
    <mergeCell ref="CB95:CD95"/>
    <mergeCell ref="CL92:CS92"/>
    <mergeCell ref="BO93:BW93"/>
    <mergeCell ref="B104:F104"/>
    <mergeCell ref="G104:K104"/>
    <mergeCell ref="L98:R98"/>
    <mergeCell ref="S98:U98"/>
    <mergeCell ref="V98:X98"/>
    <mergeCell ref="Y98:AX98"/>
    <mergeCell ref="B82:F82"/>
    <mergeCell ref="L93:R93"/>
    <mergeCell ref="B105:F105"/>
    <mergeCell ref="B114:F114"/>
    <mergeCell ref="G114:K114"/>
    <mergeCell ref="L114:R114"/>
    <mergeCell ref="S114:U114"/>
    <mergeCell ref="V114:X114"/>
    <mergeCell ref="V133:X133"/>
    <mergeCell ref="V131:X131"/>
    <mergeCell ref="V132:X132"/>
    <mergeCell ref="G99:K99"/>
    <mergeCell ref="B128:F128"/>
    <mergeCell ref="B133:F133"/>
    <mergeCell ref="B130:F130"/>
    <mergeCell ref="B131:F131"/>
    <mergeCell ref="B132:F132"/>
    <mergeCell ref="L128:R128"/>
    <mergeCell ref="L129:R129"/>
    <mergeCell ref="L130:R130"/>
    <mergeCell ref="L133:R133"/>
    <mergeCell ref="L131:R131"/>
    <mergeCell ref="L132:R132"/>
    <mergeCell ref="G128:K128"/>
    <mergeCell ref="V108:X108"/>
    <mergeCell ref="S133:U133"/>
    <mergeCell ref="S128:U128"/>
    <mergeCell ref="B103:F103"/>
    <mergeCell ref="B77:F77"/>
    <mergeCell ref="G77:K77"/>
    <mergeCell ref="L77:R77"/>
    <mergeCell ref="S130:U130"/>
    <mergeCell ref="Y114:AX114"/>
    <mergeCell ref="L94:R94"/>
    <mergeCell ref="B78:F78"/>
    <mergeCell ref="B87:F87"/>
    <mergeCell ref="G87:K87"/>
    <mergeCell ref="V86:X86"/>
    <mergeCell ref="B129:F129"/>
    <mergeCell ref="S129:U129"/>
    <mergeCell ref="B117:F117"/>
    <mergeCell ref="B99:F99"/>
    <mergeCell ref="G86:K86"/>
    <mergeCell ref="G101:K101"/>
    <mergeCell ref="Y101:AX101"/>
    <mergeCell ref="B120:F120"/>
    <mergeCell ref="G120:K120"/>
    <mergeCell ref="L120:R120"/>
    <mergeCell ref="S120:U120"/>
    <mergeCell ref="L101:R101"/>
    <mergeCell ref="S101:U101"/>
    <mergeCell ref="V101:X101"/>
    <mergeCell ref="V95:X95"/>
    <mergeCell ref="G103:K103"/>
    <mergeCell ref="S81:U81"/>
    <mergeCell ref="V81:X81"/>
    <mergeCell ref="G117:K117"/>
    <mergeCell ref="L117:R117"/>
    <mergeCell ref="S117:U117"/>
    <mergeCell ref="V117:X117"/>
    <mergeCell ref="S77:U77"/>
    <mergeCell ref="V77:X77"/>
    <mergeCell ref="Y77:AX77"/>
    <mergeCell ref="AY98:BN98"/>
    <mergeCell ref="BO98:BW98"/>
    <mergeCell ref="CE112:CK112"/>
    <mergeCell ref="CE101:CK101"/>
    <mergeCell ref="AY129:BN129"/>
    <mergeCell ref="BO129:BW129"/>
    <mergeCell ref="CB131:CD131"/>
    <mergeCell ref="AY128:BN128"/>
    <mergeCell ref="BO128:BW128"/>
    <mergeCell ref="CB129:CD129"/>
    <mergeCell ref="Y131:AX131"/>
    <mergeCell ref="CE80:CK80"/>
    <mergeCell ref="Y83:AX83"/>
    <mergeCell ref="CB86:CD86"/>
    <mergeCell ref="BO86:BW86"/>
    <mergeCell ref="CE122:CK122"/>
    <mergeCell ref="BO123:BW123"/>
    <mergeCell ref="BX123:CA123"/>
    <mergeCell ref="CB123:CD123"/>
    <mergeCell ref="CE123:CK123"/>
    <mergeCell ref="Y128:AX128"/>
    <mergeCell ref="Y129:AX129"/>
    <mergeCell ref="AY109:BN109"/>
    <mergeCell ref="BO109:BW109"/>
    <mergeCell ref="BX109:CA109"/>
    <mergeCell ref="CB97:CD97"/>
    <mergeCell ref="S100:U100"/>
    <mergeCell ref="V100:X100"/>
    <mergeCell ref="Y100:AX100"/>
    <mergeCell ref="G91:K91"/>
    <mergeCell ref="G123:K123"/>
    <mergeCell ref="Y130:AX130"/>
    <mergeCell ref="CB107:CD107"/>
    <mergeCell ref="CE107:CK107"/>
    <mergeCell ref="S107:U107"/>
    <mergeCell ref="V107:X107"/>
    <mergeCell ref="L108:R108"/>
    <mergeCell ref="S108:U108"/>
    <mergeCell ref="Y132:AX132"/>
    <mergeCell ref="BX128:CA128"/>
    <mergeCell ref="V128:X128"/>
    <mergeCell ref="L104:R104"/>
    <mergeCell ref="S104:U104"/>
    <mergeCell ref="BO127:BW127"/>
    <mergeCell ref="BX127:CA127"/>
    <mergeCell ref="CB127:CD127"/>
    <mergeCell ref="CE127:CK127"/>
    <mergeCell ref="Y127:AX127"/>
    <mergeCell ref="L127:R127"/>
    <mergeCell ref="S127:U127"/>
    <mergeCell ref="V127:X127"/>
    <mergeCell ref="BO101:BW101"/>
    <mergeCell ref="BX101:CA101"/>
    <mergeCell ref="BX98:CA98"/>
    <mergeCell ref="L99:R99"/>
    <mergeCell ref="S106:U106"/>
    <mergeCell ref="V106:X106"/>
    <mergeCell ref="BO106:BW106"/>
    <mergeCell ref="BO122:BW122"/>
    <mergeCell ref="BX122:CA122"/>
    <mergeCell ref="CB122:CD122"/>
    <mergeCell ref="CF160:CK160"/>
    <mergeCell ref="AY101:BN101"/>
    <mergeCell ref="B106:F106"/>
    <mergeCell ref="G96:K96"/>
    <mergeCell ref="BX96:CA96"/>
    <mergeCell ref="B93:F93"/>
    <mergeCell ref="CX97:DD97"/>
    <mergeCell ref="B98:F98"/>
    <mergeCell ref="G98:K98"/>
    <mergeCell ref="CX104:DD104"/>
    <mergeCell ref="BO108:BW108"/>
    <mergeCell ref="AY99:BN99"/>
    <mergeCell ref="BO99:BW99"/>
    <mergeCell ref="BX99:CA99"/>
    <mergeCell ref="CB99:CD99"/>
    <mergeCell ref="CE99:CK99"/>
    <mergeCell ref="CL99:CS99"/>
    <mergeCell ref="CX98:DD98"/>
    <mergeCell ref="CX99:DD99"/>
    <mergeCell ref="B97:F97"/>
    <mergeCell ref="G97:K97"/>
    <mergeCell ref="L97:R97"/>
    <mergeCell ref="S97:U97"/>
    <mergeCell ref="CE105:CK105"/>
    <mergeCell ref="CL105:CS105"/>
    <mergeCell ref="CX105:DD105"/>
    <mergeCell ref="CL102:CS102"/>
    <mergeCell ref="CX100:DD100"/>
    <mergeCell ref="CX101:DD101"/>
    <mergeCell ref="B100:F100"/>
    <mergeCell ref="G100:K100"/>
    <mergeCell ref="L100:R100"/>
    <mergeCell ref="AY100:BN100"/>
    <mergeCell ref="BO100:BW100"/>
    <mergeCell ref="AY106:BN106"/>
    <mergeCell ref="CB109:CD109"/>
    <mergeCell ref="CE109:CK109"/>
    <mergeCell ref="CL109:CS109"/>
    <mergeCell ref="L103:R103"/>
    <mergeCell ref="S103:U103"/>
    <mergeCell ref="V103:X103"/>
    <mergeCell ref="B108:F108"/>
    <mergeCell ref="G108:K108"/>
    <mergeCell ref="L105:R105"/>
    <mergeCell ref="S105:U105"/>
    <mergeCell ref="V105:X105"/>
    <mergeCell ref="Y104:AX104"/>
    <mergeCell ref="Y108:AX108"/>
    <mergeCell ref="Y105:AX105"/>
    <mergeCell ref="G106:K106"/>
    <mergeCell ref="L107:R107"/>
    <mergeCell ref="B102:F102"/>
    <mergeCell ref="BO105:BW105"/>
    <mergeCell ref="BX105:CA105"/>
    <mergeCell ref="CB105:CD105"/>
    <mergeCell ref="Y109:AX109"/>
    <mergeCell ref="CL106:CS106"/>
    <mergeCell ref="B101:F101"/>
    <mergeCell ref="G105:K105"/>
    <mergeCell ref="B8:F8"/>
    <mergeCell ref="G8:K8"/>
    <mergeCell ref="L8:R8"/>
    <mergeCell ref="B18:F18"/>
    <mergeCell ref="G18:K18"/>
    <mergeCell ref="B74:F74"/>
    <mergeCell ref="BO72:BW72"/>
    <mergeCell ref="BX72:CA72"/>
    <mergeCell ref="BX71:CA71"/>
    <mergeCell ref="CB71:CD71"/>
    <mergeCell ref="CE71:CK71"/>
    <mergeCell ref="CL71:CS71"/>
    <mergeCell ref="BO110:BW110"/>
    <mergeCell ref="BX110:CA110"/>
    <mergeCell ref="CB110:CD110"/>
    <mergeCell ref="CE110:CK110"/>
    <mergeCell ref="B66:F66"/>
    <mergeCell ref="AY56:BN56"/>
    <mergeCell ref="AY60:BN60"/>
    <mergeCell ref="CE100:CK100"/>
    <mergeCell ref="CL100:CS100"/>
    <mergeCell ref="CL101:CS101"/>
    <mergeCell ref="CB76:CD76"/>
    <mergeCell ref="G102:K102"/>
    <mergeCell ref="L102:R102"/>
    <mergeCell ref="S102:U102"/>
    <mergeCell ref="V102:X102"/>
    <mergeCell ref="CB8:CD8"/>
    <mergeCell ref="L96:R96"/>
    <mergeCell ref="CL104:CS104"/>
    <mergeCell ref="AY108:BN108"/>
    <mergeCell ref="L18:R18"/>
    <mergeCell ref="CX61:DD61"/>
    <mergeCell ref="BX57:CA57"/>
    <mergeCell ref="AY31:BN31"/>
    <mergeCell ref="CE49:CK49"/>
    <mergeCell ref="Y61:AX61"/>
    <mergeCell ref="AY61:BN61"/>
    <mergeCell ref="Y57:AX57"/>
    <mergeCell ref="L21:R21"/>
    <mergeCell ref="L71:R71"/>
    <mergeCell ref="CB47:CD47"/>
    <mergeCell ref="CB43:CD43"/>
    <mergeCell ref="CB51:CD51"/>
    <mergeCell ref="BX48:CA48"/>
    <mergeCell ref="Y43:AX43"/>
    <mergeCell ref="CB55:CD55"/>
    <mergeCell ref="Y44:AX44"/>
    <mergeCell ref="AY44:BN44"/>
    <mergeCell ref="L61:R61"/>
    <mergeCell ref="CE48:CK48"/>
    <mergeCell ref="CL50:CS50"/>
    <mergeCell ref="BX51:CA51"/>
    <mergeCell ref="CE43:CK43"/>
    <mergeCell ref="BX26:CA26"/>
    <mergeCell ref="V23:X23"/>
    <mergeCell ref="S70:U70"/>
    <mergeCell ref="S43:U43"/>
    <mergeCell ref="Y70:AX70"/>
    <mergeCell ref="AY70:BN70"/>
    <mergeCell ref="CE56:CK56"/>
    <mergeCell ref="V70:X70"/>
    <mergeCell ref="CL68:CS68"/>
    <mergeCell ref="S57:U57"/>
    <mergeCell ref="CX80:DD80"/>
    <mergeCell ref="CE83:CK83"/>
    <mergeCell ref="CB83:CD83"/>
    <mergeCell ref="CB82:CD82"/>
    <mergeCell ref="BX82:CA82"/>
    <mergeCell ref="AY83:BN83"/>
    <mergeCell ref="BO83:BW83"/>
    <mergeCell ref="S8:U8"/>
    <mergeCell ref="Y8:AX8"/>
    <mergeCell ref="AY8:BN8"/>
    <mergeCell ref="BO8:BW8"/>
    <mergeCell ref="BX8:CA8"/>
    <mergeCell ref="CX86:DD86"/>
    <mergeCell ref="CB81:CD81"/>
    <mergeCell ref="CE81:CK81"/>
    <mergeCell ref="CL81:CS81"/>
    <mergeCell ref="CX81:DD81"/>
    <mergeCell ref="V8:X8"/>
    <mergeCell ref="CL70:CS70"/>
    <mergeCell ref="CX70:DD70"/>
    <mergeCell ref="Y58:AX58"/>
    <mergeCell ref="Y59:AX59"/>
    <mergeCell ref="AY58:BN58"/>
    <mergeCell ref="Y56:AX56"/>
    <mergeCell ref="CL8:CS8"/>
    <mergeCell ref="CE84:CK84"/>
    <mergeCell ref="CL84:CS84"/>
    <mergeCell ref="BX85:CA85"/>
    <mergeCell ref="CL83:CS83"/>
    <mergeCell ref="CE8:CK8"/>
    <mergeCell ref="S61:U61"/>
    <mergeCell ref="BX83:CA83"/>
    <mergeCell ref="CX87:DD87"/>
    <mergeCell ref="V87:X87"/>
    <mergeCell ref="Y87:AX87"/>
    <mergeCell ref="AY87:BN87"/>
    <mergeCell ref="BO87:BW87"/>
    <mergeCell ref="BX87:CA87"/>
    <mergeCell ref="CE86:CK86"/>
    <mergeCell ref="CL86:CS86"/>
    <mergeCell ref="Y86:AX86"/>
    <mergeCell ref="AY86:BN86"/>
    <mergeCell ref="BX86:CA86"/>
    <mergeCell ref="AY53:BN53"/>
    <mergeCell ref="Y45:AX45"/>
    <mergeCell ref="BO47:BW47"/>
    <mergeCell ref="CX21:DD21"/>
    <mergeCell ref="CX49:DD49"/>
    <mergeCell ref="CX11:DD11"/>
    <mergeCell ref="CX83:DD83"/>
    <mergeCell ref="CX82:DD82"/>
    <mergeCell ref="CB73:CD73"/>
    <mergeCell ref="CB22:CD22"/>
    <mergeCell ref="V53:X53"/>
    <mergeCell ref="Y60:AX60"/>
    <mergeCell ref="CL55:CS55"/>
    <mergeCell ref="CL64:CS64"/>
    <mergeCell ref="CE51:CK51"/>
    <mergeCell ref="AY36:BN36"/>
    <mergeCell ref="BX58:CA58"/>
    <mergeCell ref="BX55:CA55"/>
    <mergeCell ref="CB45:CD45"/>
    <mergeCell ref="CB56:CD56"/>
    <mergeCell ref="BO60:BW60"/>
    <mergeCell ref="G72:K72"/>
    <mergeCell ref="Y72:AX72"/>
    <mergeCell ref="CE76:CK76"/>
    <mergeCell ref="Y64:AX64"/>
    <mergeCell ref="V73:X73"/>
    <mergeCell ref="Y76:AX76"/>
    <mergeCell ref="S76:U76"/>
    <mergeCell ref="V76:X76"/>
    <mergeCell ref="Y71:AX71"/>
    <mergeCell ref="G67:K67"/>
    <mergeCell ref="L67:R67"/>
    <mergeCell ref="S67:U67"/>
    <mergeCell ref="S68:U68"/>
    <mergeCell ref="BX73:CA73"/>
    <mergeCell ref="G71:K71"/>
    <mergeCell ref="G65:K65"/>
    <mergeCell ref="V69:X69"/>
    <mergeCell ref="Y69:AX69"/>
    <mergeCell ref="CE64:CK64"/>
    <mergeCell ref="CE66:CK66"/>
    <mergeCell ref="L66:R66"/>
    <mergeCell ref="L68:R68"/>
    <mergeCell ref="L72:R72"/>
    <mergeCell ref="L65:R65"/>
    <mergeCell ref="V21:X21"/>
    <mergeCell ref="Y21:AX21"/>
    <mergeCell ref="AY21:BN21"/>
    <mergeCell ref="BO50:BW50"/>
    <mergeCell ref="S37:U37"/>
    <mergeCell ref="L41:R41"/>
    <mergeCell ref="S38:U38"/>
    <mergeCell ref="Y49:AX49"/>
    <mergeCell ref="AY49:BN49"/>
    <mergeCell ref="Y47:AX47"/>
    <mergeCell ref="Y65:AX65"/>
    <mergeCell ref="L40:R40"/>
    <mergeCell ref="BO39:BW39"/>
    <mergeCell ref="BO49:BW49"/>
    <mergeCell ref="L63:R63"/>
    <mergeCell ref="BO63:BW63"/>
    <mergeCell ref="AY46:BN46"/>
    <mergeCell ref="S27:U27"/>
    <mergeCell ref="V27:X27"/>
    <mergeCell ref="S39:U39"/>
    <mergeCell ref="V61:X61"/>
    <mergeCell ref="BO61:BW61"/>
    <mergeCell ref="S64:U64"/>
    <mergeCell ref="AY64:BN64"/>
    <mergeCell ref="BO67:BW67"/>
    <mergeCell ref="L69:R69"/>
    <mergeCell ref="L70:R70"/>
    <mergeCell ref="L35:R35"/>
    <mergeCell ref="B25:F25"/>
    <mergeCell ref="G25:K25"/>
    <mergeCell ref="L25:R25"/>
    <mergeCell ref="G24:K24"/>
    <mergeCell ref="S65:U65"/>
    <mergeCell ref="V65:X65"/>
    <mergeCell ref="Y46:AX46"/>
    <mergeCell ref="BO21:BW21"/>
    <mergeCell ref="S23:U23"/>
    <mergeCell ref="G23:K23"/>
    <mergeCell ref="BO31:BW31"/>
    <mergeCell ref="B21:F21"/>
    <mergeCell ref="G21:K21"/>
    <mergeCell ref="V28:X28"/>
    <mergeCell ref="L28:R28"/>
    <mergeCell ref="B23:F23"/>
    <mergeCell ref="Y48:AX48"/>
    <mergeCell ref="AY47:BN47"/>
    <mergeCell ref="S40:U40"/>
    <mergeCell ref="L51:R51"/>
    <mergeCell ref="L37:R37"/>
    <mergeCell ref="S60:U60"/>
    <mergeCell ref="G28:K28"/>
    <mergeCell ref="L22:R22"/>
    <mergeCell ref="S28:U28"/>
    <mergeCell ref="L23:R23"/>
    <mergeCell ref="BO29:BW29"/>
    <mergeCell ref="AY22:BN22"/>
    <mergeCell ref="V60:X60"/>
    <mergeCell ref="G37:K37"/>
    <mergeCell ref="S45:U45"/>
    <mergeCell ref="V50:X50"/>
    <mergeCell ref="S51:U51"/>
    <mergeCell ref="BO51:BW51"/>
    <mergeCell ref="V38:X38"/>
    <mergeCell ref="V45:X45"/>
    <mergeCell ref="B38:F38"/>
    <mergeCell ref="S49:U49"/>
    <mergeCell ref="V49:X49"/>
    <mergeCell ref="G43:K43"/>
    <mergeCell ref="G50:K50"/>
    <mergeCell ref="B51:F51"/>
    <mergeCell ref="V40:X40"/>
    <mergeCell ref="B50:F50"/>
    <mergeCell ref="G38:K38"/>
    <mergeCell ref="AY48:BN48"/>
    <mergeCell ref="B39:F39"/>
    <mergeCell ref="G39:K39"/>
    <mergeCell ref="L39:R39"/>
    <mergeCell ref="B42:F42"/>
    <mergeCell ref="S44:U44"/>
    <mergeCell ref="B31:F31"/>
    <mergeCell ref="G31:K31"/>
    <mergeCell ref="V26:X26"/>
    <mergeCell ref="V82:X82"/>
    <mergeCell ref="S82:U82"/>
    <mergeCell ref="L82:R82"/>
    <mergeCell ref="S42:U42"/>
    <mergeCell ref="G73:K73"/>
    <mergeCell ref="L73:R73"/>
    <mergeCell ref="S73:U73"/>
    <mergeCell ref="V74:X74"/>
    <mergeCell ref="Y74:AX74"/>
    <mergeCell ref="B63:F63"/>
    <mergeCell ref="G63:K63"/>
    <mergeCell ref="L43:R43"/>
    <mergeCell ref="G47:K47"/>
    <mergeCell ref="Y40:AX40"/>
    <mergeCell ref="V57:X57"/>
    <mergeCell ref="B28:F28"/>
    <mergeCell ref="B30:F30"/>
    <mergeCell ref="L27:R27"/>
    <mergeCell ref="L26:R26"/>
    <mergeCell ref="S26:U26"/>
    <mergeCell ref="L31:R31"/>
    <mergeCell ref="S31:U31"/>
    <mergeCell ref="B52:F52"/>
    <mergeCell ref="G52:K52"/>
    <mergeCell ref="L52:R52"/>
    <mergeCell ref="B43:F43"/>
    <mergeCell ref="G40:K40"/>
    <mergeCell ref="G41:K41"/>
    <mergeCell ref="G42:K42"/>
    <mergeCell ref="B26:F26"/>
    <mergeCell ref="B24:F24"/>
    <mergeCell ref="AY66:BN66"/>
    <mergeCell ref="B22:F22"/>
    <mergeCell ref="G22:K22"/>
    <mergeCell ref="B36:F36"/>
    <mergeCell ref="G36:K36"/>
    <mergeCell ref="L36:R36"/>
    <mergeCell ref="S36:U36"/>
    <mergeCell ref="AY30:BN30"/>
    <mergeCell ref="L95:R95"/>
    <mergeCell ref="B37:F37"/>
    <mergeCell ref="B54:F54"/>
    <mergeCell ref="B59:F59"/>
    <mergeCell ref="L30:R30"/>
    <mergeCell ref="S30:U30"/>
    <mergeCell ref="Y25:AX25"/>
    <mergeCell ref="G93:K93"/>
    <mergeCell ref="AY93:BN93"/>
    <mergeCell ref="V37:X37"/>
    <mergeCell ref="V30:X30"/>
    <mergeCell ref="AY45:BN45"/>
    <mergeCell ref="AY82:BN82"/>
    <mergeCell ref="Y82:AX82"/>
    <mergeCell ref="B70:F70"/>
    <mergeCell ref="G70:K70"/>
    <mergeCell ref="L45:R45"/>
    <mergeCell ref="G27:K27"/>
    <mergeCell ref="G35:K35"/>
    <mergeCell ref="G26:K26"/>
    <mergeCell ref="AY23:BN23"/>
    <mergeCell ref="B95:F95"/>
    <mergeCell ref="B47:F47"/>
    <mergeCell ref="V51:X51"/>
    <mergeCell ref="L47:R47"/>
    <mergeCell ref="B58:F58"/>
    <mergeCell ref="G58:K58"/>
    <mergeCell ref="V41:X41"/>
    <mergeCell ref="G54:K54"/>
    <mergeCell ref="L54:R54"/>
    <mergeCell ref="L44:R44"/>
    <mergeCell ref="B60:F60"/>
    <mergeCell ref="G60:K60"/>
    <mergeCell ref="V43:X43"/>
    <mergeCell ref="L60:R60"/>
    <mergeCell ref="G44:K44"/>
    <mergeCell ref="L49:R49"/>
    <mergeCell ref="B45:F45"/>
    <mergeCell ref="G45:K45"/>
    <mergeCell ref="B44:F44"/>
    <mergeCell ref="B53:F53"/>
    <mergeCell ref="G53:K53"/>
    <mergeCell ref="V52:X52"/>
    <mergeCell ref="L53:R53"/>
    <mergeCell ref="L42:R42"/>
    <mergeCell ref="V48:X48"/>
    <mergeCell ref="S54:U54"/>
    <mergeCell ref="B55:F55"/>
    <mergeCell ref="G55:K55"/>
    <mergeCell ref="L55:R55"/>
    <mergeCell ref="B29:F29"/>
    <mergeCell ref="G29:K29"/>
    <mergeCell ref="L46:R46"/>
    <mergeCell ref="AY42:BN42"/>
    <mergeCell ref="BO41:BW41"/>
    <mergeCell ref="S48:U48"/>
    <mergeCell ref="Y55:AX55"/>
    <mergeCell ref="AY55:BN55"/>
    <mergeCell ref="AY54:BN54"/>
    <mergeCell ref="G49:K49"/>
    <mergeCell ref="CE55:CK55"/>
    <mergeCell ref="BX53:CA53"/>
    <mergeCell ref="CB53:CD53"/>
    <mergeCell ref="CB57:CD57"/>
    <mergeCell ref="L56:R56"/>
    <mergeCell ref="V54:X54"/>
    <mergeCell ref="Y54:AX54"/>
    <mergeCell ref="B49:F49"/>
    <mergeCell ref="Y51:AX51"/>
    <mergeCell ref="V55:X55"/>
    <mergeCell ref="AY50:BN50"/>
    <mergeCell ref="CE50:CK50"/>
    <mergeCell ref="CB48:CD48"/>
    <mergeCell ref="B56:F56"/>
    <mergeCell ref="S56:U56"/>
    <mergeCell ref="BO46:BW46"/>
    <mergeCell ref="BO54:BW54"/>
    <mergeCell ref="CB52:CD52"/>
    <mergeCell ref="CB49:CD49"/>
    <mergeCell ref="CE57:CK57"/>
    <mergeCell ref="S47:U47"/>
    <mergeCell ref="B57:F57"/>
    <mergeCell ref="V56:X56"/>
    <mergeCell ref="S53:U53"/>
    <mergeCell ref="L50:R50"/>
    <mergeCell ref="BO55:BW55"/>
    <mergeCell ref="L59:R59"/>
    <mergeCell ref="S59:U59"/>
    <mergeCell ref="V59:X59"/>
    <mergeCell ref="V58:X58"/>
    <mergeCell ref="L57:R57"/>
    <mergeCell ref="AY57:BN57"/>
    <mergeCell ref="BO57:BW57"/>
    <mergeCell ref="G57:K57"/>
    <mergeCell ref="AY51:BN51"/>
    <mergeCell ref="Y52:AX52"/>
    <mergeCell ref="BO53:BW53"/>
    <mergeCell ref="Y53:AX53"/>
    <mergeCell ref="AY52:BN52"/>
    <mergeCell ref="S55:U55"/>
    <mergeCell ref="S58:U58"/>
    <mergeCell ref="G59:K59"/>
    <mergeCell ref="L58:R58"/>
    <mergeCell ref="G56:K56"/>
    <mergeCell ref="G51:K51"/>
    <mergeCell ref="AY59:BN59"/>
    <mergeCell ref="BO56:BW56"/>
    <mergeCell ref="BO59:BW59"/>
    <mergeCell ref="BO52:BW52"/>
    <mergeCell ref="BO95:BW95"/>
    <mergeCell ref="BO94:BW94"/>
    <mergeCell ref="B61:F61"/>
    <mergeCell ref="G61:K61"/>
    <mergeCell ref="B64:F64"/>
    <mergeCell ref="G64:K64"/>
    <mergeCell ref="L64:R64"/>
    <mergeCell ref="V64:X64"/>
    <mergeCell ref="BO64:BW64"/>
    <mergeCell ref="S63:U63"/>
    <mergeCell ref="V63:X63"/>
    <mergeCell ref="BX68:CA68"/>
    <mergeCell ref="V78:X78"/>
    <mergeCell ref="B81:F81"/>
    <mergeCell ref="G82:K82"/>
    <mergeCell ref="B62:F62"/>
    <mergeCell ref="G62:K62"/>
    <mergeCell ref="L62:R62"/>
    <mergeCell ref="B83:F83"/>
    <mergeCell ref="G83:K83"/>
    <mergeCell ref="AY69:BN69"/>
    <mergeCell ref="B68:F68"/>
    <mergeCell ref="BO65:BW65"/>
    <mergeCell ref="B80:F80"/>
    <mergeCell ref="G80:K80"/>
    <mergeCell ref="B65:F65"/>
    <mergeCell ref="B94:F94"/>
    <mergeCell ref="S94:U94"/>
    <mergeCell ref="S95:U95"/>
    <mergeCell ref="S62:U62"/>
    <mergeCell ref="V62:X62"/>
    <mergeCell ref="Y62:AX62"/>
    <mergeCell ref="G66:K66"/>
    <mergeCell ref="BO74:BW74"/>
    <mergeCell ref="BX66:CA66"/>
    <mergeCell ref="CE59:CK59"/>
    <mergeCell ref="CL59:CS59"/>
    <mergeCell ref="AY74:BN74"/>
    <mergeCell ref="BX64:CA64"/>
    <mergeCell ref="Y63:AX63"/>
    <mergeCell ref="Y75:AX75"/>
    <mergeCell ref="AY75:BN75"/>
    <mergeCell ref="BO75:BW75"/>
    <mergeCell ref="BX75:CA75"/>
    <mergeCell ref="CE68:CK68"/>
    <mergeCell ref="CE69:CK69"/>
    <mergeCell ref="CB69:CD69"/>
    <mergeCell ref="BX67:CA67"/>
    <mergeCell ref="CB67:CD67"/>
    <mergeCell ref="CL67:CS67"/>
    <mergeCell ref="AY67:BN67"/>
    <mergeCell ref="BX74:CA74"/>
    <mergeCell ref="BO71:BW71"/>
    <mergeCell ref="AY72:BN72"/>
    <mergeCell ref="CB74:CD74"/>
    <mergeCell ref="Y68:AX68"/>
    <mergeCell ref="AY68:BN68"/>
    <mergeCell ref="CE65:CK65"/>
    <mergeCell ref="BO66:BW66"/>
    <mergeCell ref="CB65:CD65"/>
    <mergeCell ref="BX63:CA63"/>
    <mergeCell ref="CB63:CD63"/>
    <mergeCell ref="AY62:BN62"/>
    <mergeCell ref="BX59:CA59"/>
    <mergeCell ref="CX95:DD95"/>
    <mergeCell ref="CB35:CD35"/>
    <mergeCell ref="CE35:CK35"/>
    <mergeCell ref="CL35:CS35"/>
    <mergeCell ref="CX35:DD35"/>
    <mergeCell ref="BX31:CA31"/>
    <mergeCell ref="CX42:DD42"/>
    <mergeCell ref="CE39:CK39"/>
    <mergeCell ref="CE38:CK38"/>
    <mergeCell ref="CB38:CD38"/>
    <mergeCell ref="CX59:DD59"/>
    <mergeCell ref="CX45:DD45"/>
    <mergeCell ref="CB58:CD58"/>
    <mergeCell ref="CX44:DD44"/>
    <mergeCell ref="CX52:DD52"/>
    <mergeCell ref="CL49:CS49"/>
    <mergeCell ref="CL51:CS51"/>
    <mergeCell ref="CX51:DD51"/>
    <mergeCell ref="CX64:DD64"/>
    <mergeCell ref="CX43:DD43"/>
    <mergeCell ref="CX66:DD66"/>
    <mergeCell ref="BX52:CA52"/>
    <mergeCell ref="CB54:CD54"/>
    <mergeCell ref="CL57:CS57"/>
    <mergeCell ref="CE60:CK60"/>
    <mergeCell ref="CL60:CS60"/>
    <mergeCell ref="BX62:CA62"/>
    <mergeCell ref="CB62:CD62"/>
    <mergeCell ref="BX60:CA60"/>
    <mergeCell ref="BX49:CA49"/>
    <mergeCell ref="BX61:CA61"/>
    <mergeCell ref="CB75:CD75"/>
    <mergeCell ref="Y94:AX94"/>
    <mergeCell ref="CE95:CK95"/>
    <mergeCell ref="CL65:CS65"/>
    <mergeCell ref="BX43:CA43"/>
    <mergeCell ref="BO43:BW43"/>
    <mergeCell ref="BX94:CA94"/>
    <mergeCell ref="CB94:CD94"/>
    <mergeCell ref="CL56:CS56"/>
    <mergeCell ref="CL27:CS27"/>
    <mergeCell ref="BX25:CA25"/>
    <mergeCell ref="CL26:CS26"/>
    <mergeCell ref="CL32:CS32"/>
    <mergeCell ref="CX28:DD28"/>
    <mergeCell ref="CL31:CS31"/>
    <mergeCell ref="CE32:CK32"/>
    <mergeCell ref="CE31:CK31"/>
    <mergeCell ref="CB31:CD31"/>
    <mergeCell ref="CX50:DD50"/>
    <mergeCell ref="CB60:CD60"/>
    <mergeCell ref="CE61:CK61"/>
    <mergeCell ref="CL61:CS61"/>
    <mergeCell ref="CL62:CS62"/>
    <mergeCell ref="CE62:CK62"/>
    <mergeCell ref="BO27:BW27"/>
    <mergeCell ref="BO48:BW48"/>
    <mergeCell ref="BX47:CA47"/>
    <mergeCell ref="BO45:BW45"/>
    <mergeCell ref="BX45:CA45"/>
    <mergeCell ref="CX62:DD62"/>
    <mergeCell ref="CE52:CK52"/>
    <mergeCell ref="CE27:CK27"/>
    <mergeCell ref="CE46:CK46"/>
    <mergeCell ref="CE58:CK58"/>
    <mergeCell ref="BO70:BW70"/>
    <mergeCell ref="CL46:CS46"/>
    <mergeCell ref="CE54:CK54"/>
    <mergeCell ref="CL52:CS52"/>
    <mergeCell ref="CL44:CS44"/>
    <mergeCell ref="CL43:CS43"/>
    <mergeCell ref="CL47:CS47"/>
    <mergeCell ref="CL48:CS48"/>
    <mergeCell ref="BX54:CA54"/>
    <mergeCell ref="CB50:CD50"/>
    <mergeCell ref="BX50:CA50"/>
    <mergeCell ref="CX47:DD47"/>
    <mergeCell ref="CX48:DD48"/>
    <mergeCell ref="CE53:CK53"/>
    <mergeCell ref="CB32:CD32"/>
    <mergeCell ref="BX35:CA35"/>
    <mergeCell ref="BX56:CA56"/>
    <mergeCell ref="CB59:CD59"/>
    <mergeCell ref="CX55:DD55"/>
    <mergeCell ref="CX57:DD57"/>
    <mergeCell ref="BO62:BW62"/>
    <mergeCell ref="BO68:BW68"/>
    <mergeCell ref="BO69:BW69"/>
    <mergeCell ref="CB66:CD66"/>
    <mergeCell ref="CL58:CS58"/>
    <mergeCell ref="CL53:CS53"/>
    <mergeCell ref="CB61:CD61"/>
    <mergeCell ref="CX56:DD56"/>
    <mergeCell ref="CX58:DD58"/>
    <mergeCell ref="BO58:BW58"/>
    <mergeCell ref="CE67:CK67"/>
    <mergeCell ref="CL45:CS45"/>
    <mergeCell ref="CL54:CS54"/>
    <mergeCell ref="CX41:DD41"/>
    <mergeCell ref="CX40:DD40"/>
    <mergeCell ref="CE40:CK40"/>
    <mergeCell ref="CL40:CS40"/>
    <mergeCell ref="CB40:CD40"/>
    <mergeCell ref="BX38:CA38"/>
    <mergeCell ref="BX41:CA41"/>
    <mergeCell ref="CB41:CD41"/>
    <mergeCell ref="Y26:AX26"/>
    <mergeCell ref="AY26:BN26"/>
    <mergeCell ref="AY24:BN24"/>
    <mergeCell ref="Y29:AX29"/>
    <mergeCell ref="AY29:BN29"/>
    <mergeCell ref="AY37:BN37"/>
    <mergeCell ref="Y42:AX42"/>
    <mergeCell ref="CX32:DD32"/>
    <mergeCell ref="CE41:CK41"/>
    <mergeCell ref="CX39:DD39"/>
    <mergeCell ref="BO33:BW33"/>
    <mergeCell ref="BX33:CA33"/>
    <mergeCell ref="AY39:BN39"/>
    <mergeCell ref="AY43:BN43"/>
    <mergeCell ref="CX38:DD38"/>
    <mergeCell ref="CX37:DD37"/>
    <mergeCell ref="CB25:CD25"/>
    <mergeCell ref="CE25:CK25"/>
    <mergeCell ref="CL25:CS25"/>
    <mergeCell ref="CX25:DD25"/>
    <mergeCell ref="CX36:DD36"/>
    <mergeCell ref="BX24:CA24"/>
    <mergeCell ref="CL36:CS36"/>
    <mergeCell ref="CX26:DD26"/>
    <mergeCell ref="BX27:CA27"/>
    <mergeCell ref="CB27:CD27"/>
    <mergeCell ref="CX30:DD30"/>
    <mergeCell ref="CE30:CK30"/>
    <mergeCell ref="CL30:CS30"/>
    <mergeCell ref="BX30:CA30"/>
    <mergeCell ref="V32:X32"/>
    <mergeCell ref="CX31:DD31"/>
    <mergeCell ref="B32:F32"/>
    <mergeCell ref="G32:K32"/>
    <mergeCell ref="S50:U50"/>
    <mergeCell ref="L24:R24"/>
    <mergeCell ref="S24:U24"/>
    <mergeCell ref="Y31:AX31"/>
    <mergeCell ref="B27:F27"/>
    <mergeCell ref="Y39:AX39"/>
    <mergeCell ref="B46:F46"/>
    <mergeCell ref="G46:K46"/>
    <mergeCell ref="S46:U46"/>
    <mergeCell ref="V46:X46"/>
    <mergeCell ref="B41:F41"/>
    <mergeCell ref="G48:K48"/>
    <mergeCell ref="L48:R48"/>
    <mergeCell ref="V24:X24"/>
    <mergeCell ref="Y24:AX24"/>
    <mergeCell ref="Y32:AX32"/>
    <mergeCell ref="V31:X31"/>
    <mergeCell ref="Y27:AX27"/>
    <mergeCell ref="Y50:AX50"/>
    <mergeCell ref="V47:X47"/>
    <mergeCell ref="B48:F48"/>
    <mergeCell ref="G30:K30"/>
    <mergeCell ref="B35:F35"/>
    <mergeCell ref="B40:F40"/>
    <mergeCell ref="V42:X42"/>
    <mergeCell ref="L32:R32"/>
    <mergeCell ref="S32:U32"/>
    <mergeCell ref="L38:R38"/>
    <mergeCell ref="V44:X44"/>
    <mergeCell ref="Y41:AX41"/>
    <mergeCell ref="CX60:DD60"/>
    <mergeCell ref="CX22:DD22"/>
    <mergeCell ref="CE42:CK42"/>
    <mergeCell ref="BO38:BW38"/>
    <mergeCell ref="CE47:CK47"/>
    <mergeCell ref="CE44:CK44"/>
    <mergeCell ref="BO44:BW44"/>
    <mergeCell ref="BX44:CA44"/>
    <mergeCell ref="CB44:CD44"/>
    <mergeCell ref="CL42:CS42"/>
    <mergeCell ref="CL38:CS38"/>
    <mergeCell ref="BO42:BW42"/>
    <mergeCell ref="CB42:CD42"/>
    <mergeCell ref="CL22:CS22"/>
    <mergeCell ref="CL37:CS37"/>
    <mergeCell ref="CL23:CS23"/>
    <mergeCell ref="BO25:BW25"/>
    <mergeCell ref="BO37:BW37"/>
    <mergeCell ref="CE45:CK45"/>
    <mergeCell ref="BO30:BW30"/>
    <mergeCell ref="CE37:CK37"/>
    <mergeCell ref="BX37:CA37"/>
    <mergeCell ref="CB37:CD37"/>
    <mergeCell ref="CL39:CS39"/>
    <mergeCell ref="BX46:CA46"/>
    <mergeCell ref="CB46:CD46"/>
    <mergeCell ref="BX42:CA42"/>
    <mergeCell ref="CB30:CD30"/>
    <mergeCell ref="CB24:CD24"/>
    <mergeCell ref="CB26:CD26"/>
    <mergeCell ref="CX27:DD27"/>
    <mergeCell ref="BX36:CA36"/>
    <mergeCell ref="V36:X36"/>
    <mergeCell ref="Y36:AX36"/>
    <mergeCell ref="Y38:AX38"/>
    <mergeCell ref="BO32:BW32"/>
    <mergeCell ref="CX53:DD53"/>
    <mergeCell ref="CX54:DD54"/>
    <mergeCell ref="CX46:DD46"/>
    <mergeCell ref="S41:U41"/>
    <mergeCell ref="Y37:AX37"/>
    <mergeCell ref="V39:X39"/>
    <mergeCell ref="BO36:BW36"/>
    <mergeCell ref="AY32:BN32"/>
    <mergeCell ref="AY38:BN38"/>
    <mergeCell ref="BO40:BW40"/>
    <mergeCell ref="BX40:CA40"/>
    <mergeCell ref="BX21:CA21"/>
    <mergeCell ref="Y35:AX35"/>
    <mergeCell ref="AY35:BN35"/>
    <mergeCell ref="V35:X35"/>
    <mergeCell ref="S35:U35"/>
    <mergeCell ref="BO35:BW35"/>
    <mergeCell ref="CX23:DD23"/>
    <mergeCell ref="V34:X34"/>
    <mergeCell ref="AY41:BN41"/>
    <mergeCell ref="AY40:BN40"/>
    <mergeCell ref="Y28:AX28"/>
    <mergeCell ref="CB36:CD36"/>
    <mergeCell ref="CE36:CK36"/>
    <mergeCell ref="BX32:CA32"/>
    <mergeCell ref="CL41:CS41"/>
    <mergeCell ref="BX39:CA39"/>
    <mergeCell ref="CB39:CD39"/>
    <mergeCell ref="CL12:CS12"/>
    <mergeCell ref="CE12:CK12"/>
    <mergeCell ref="CB12:CD12"/>
    <mergeCell ref="CB20:CD20"/>
    <mergeCell ref="CE20:CK20"/>
    <mergeCell ref="CL20:CS20"/>
    <mergeCell ref="CE22:CK22"/>
    <mergeCell ref="CE23:CK23"/>
    <mergeCell ref="AY11:BN11"/>
    <mergeCell ref="BX29:CA29"/>
    <mergeCell ref="S11:U11"/>
    <mergeCell ref="V11:X11"/>
    <mergeCell ref="Y11:AX11"/>
    <mergeCell ref="AY28:BN28"/>
    <mergeCell ref="Y30:AX30"/>
    <mergeCell ref="CL16:CS16"/>
    <mergeCell ref="BX19:CA19"/>
    <mergeCell ref="CE24:CK24"/>
    <mergeCell ref="CL24:CS24"/>
    <mergeCell ref="BO24:BW24"/>
    <mergeCell ref="CB23:CD23"/>
    <mergeCell ref="BX23:CA23"/>
    <mergeCell ref="AY27:BN27"/>
    <mergeCell ref="S22:U22"/>
    <mergeCell ref="BO22:BW22"/>
    <mergeCell ref="S21:U21"/>
    <mergeCell ref="CE26:CK26"/>
    <mergeCell ref="CE4:CK4"/>
    <mergeCell ref="B1:BW2"/>
    <mergeCell ref="BX1:DD1"/>
    <mergeCell ref="BX2:CA2"/>
    <mergeCell ref="CB2:DD2"/>
    <mergeCell ref="B3:F3"/>
    <mergeCell ref="G3:K3"/>
    <mergeCell ref="L3:R3"/>
    <mergeCell ref="S3:U3"/>
    <mergeCell ref="CB3:CD3"/>
    <mergeCell ref="CE3:CK3"/>
    <mergeCell ref="CL3:CS3"/>
    <mergeCell ref="CX3:DD3"/>
    <mergeCell ref="AY3:BN3"/>
    <mergeCell ref="BO3:BW3"/>
    <mergeCell ref="BX3:CA3"/>
    <mergeCell ref="CL4:CS4"/>
    <mergeCell ref="L4:R4"/>
    <mergeCell ref="S4:U4"/>
    <mergeCell ref="CX4:DD4"/>
    <mergeCell ref="B4:F4"/>
    <mergeCell ref="V4:X4"/>
    <mergeCell ref="Y4:AX4"/>
    <mergeCell ref="AY4:BN4"/>
    <mergeCell ref="BO4:BW4"/>
    <mergeCell ref="BX4:CA4"/>
    <mergeCell ref="CB4:CD4"/>
    <mergeCell ref="G4:K4"/>
    <mergeCell ref="V3:X3"/>
    <mergeCell ref="Y3:AQ3"/>
    <mergeCell ref="AR3:AX3"/>
    <mergeCell ref="G10:K10"/>
    <mergeCell ref="L10:R10"/>
    <mergeCell ref="S10:U10"/>
    <mergeCell ref="V10:X10"/>
    <mergeCell ref="Y10:AX10"/>
    <mergeCell ref="AY10:BN10"/>
    <mergeCell ref="BO10:BW10"/>
    <mergeCell ref="B10:F10"/>
    <mergeCell ref="AY25:BN25"/>
    <mergeCell ref="S25:U25"/>
    <mergeCell ref="V25:X25"/>
    <mergeCell ref="AY15:BN15"/>
    <mergeCell ref="B11:F11"/>
    <mergeCell ref="B5:F5"/>
    <mergeCell ref="G5:K5"/>
    <mergeCell ref="L5:R5"/>
    <mergeCell ref="S5:U5"/>
    <mergeCell ref="BO11:BW11"/>
    <mergeCell ref="G11:K11"/>
    <mergeCell ref="V5:X5"/>
    <mergeCell ref="Y5:AX5"/>
    <mergeCell ref="Y23:AX23"/>
    <mergeCell ref="AY5:BN5"/>
    <mergeCell ref="BO5:BW5"/>
    <mergeCell ref="Y15:AX15"/>
    <mergeCell ref="V16:X16"/>
    <mergeCell ref="Y16:AX16"/>
    <mergeCell ref="L16:R16"/>
    <mergeCell ref="S16:U16"/>
    <mergeCell ref="AY16:BN16"/>
    <mergeCell ref="BO16:BW16"/>
    <mergeCell ref="L14:R14"/>
    <mergeCell ref="B67:F67"/>
    <mergeCell ref="V67:X67"/>
    <mergeCell ref="B79:F79"/>
    <mergeCell ref="Y67:AX67"/>
    <mergeCell ref="L74:R74"/>
    <mergeCell ref="S74:U74"/>
    <mergeCell ref="V75:X75"/>
    <mergeCell ref="AY76:BN76"/>
    <mergeCell ref="BO76:BW76"/>
    <mergeCell ref="B69:F69"/>
    <mergeCell ref="G69:K69"/>
    <mergeCell ref="BX70:CA70"/>
    <mergeCell ref="CB70:CD70"/>
    <mergeCell ref="CB78:CD78"/>
    <mergeCell ref="BX78:CA78"/>
    <mergeCell ref="L83:R83"/>
    <mergeCell ref="S83:U83"/>
    <mergeCell ref="G81:K81"/>
    <mergeCell ref="BO81:BW81"/>
    <mergeCell ref="V68:X68"/>
    <mergeCell ref="G78:K78"/>
    <mergeCell ref="L78:R78"/>
    <mergeCell ref="S78:U78"/>
    <mergeCell ref="L81:R81"/>
    <mergeCell ref="B76:F76"/>
    <mergeCell ref="BO78:BW78"/>
    <mergeCell ref="Y78:AX78"/>
    <mergeCell ref="AY78:BN78"/>
    <mergeCell ref="S72:U72"/>
    <mergeCell ref="B71:F71"/>
    <mergeCell ref="BX81:CA81"/>
    <mergeCell ref="G68:K68"/>
    <mergeCell ref="S80:U80"/>
    <mergeCell ref="V80:X80"/>
    <mergeCell ref="Y80:AX80"/>
    <mergeCell ref="S69:U69"/>
    <mergeCell ref="G88:K88"/>
    <mergeCell ref="L88:R88"/>
    <mergeCell ref="L87:R87"/>
    <mergeCell ref="S87:U87"/>
    <mergeCell ref="CE82:CK82"/>
    <mergeCell ref="CL82:CS82"/>
    <mergeCell ref="BO82:BW82"/>
    <mergeCell ref="G79:K79"/>
    <mergeCell ref="L79:R79"/>
    <mergeCell ref="S79:U79"/>
    <mergeCell ref="V79:X79"/>
    <mergeCell ref="Y79:AX79"/>
    <mergeCell ref="BX76:CA76"/>
    <mergeCell ref="G85:K85"/>
    <mergeCell ref="G76:K76"/>
    <mergeCell ref="L76:R76"/>
    <mergeCell ref="CL76:CS76"/>
    <mergeCell ref="CB72:CD72"/>
    <mergeCell ref="CE72:CK72"/>
    <mergeCell ref="CL72:CS72"/>
    <mergeCell ref="CE73:CK73"/>
    <mergeCell ref="BX88:CA88"/>
    <mergeCell ref="V83:X83"/>
    <mergeCell ref="Y81:AX81"/>
    <mergeCell ref="AY81:BN81"/>
    <mergeCell ref="CE78:CK78"/>
    <mergeCell ref="CL78:CS78"/>
    <mergeCell ref="L80:R80"/>
    <mergeCell ref="B90:F90"/>
    <mergeCell ref="G90:K90"/>
    <mergeCell ref="L90:R90"/>
    <mergeCell ref="S90:U90"/>
    <mergeCell ref="V90:X90"/>
    <mergeCell ref="Y90:AX90"/>
    <mergeCell ref="BX90:CA90"/>
    <mergeCell ref="S88:U88"/>
    <mergeCell ref="V89:X89"/>
    <mergeCell ref="B89:F89"/>
    <mergeCell ref="G89:K89"/>
    <mergeCell ref="L89:R89"/>
    <mergeCell ref="S89:U89"/>
    <mergeCell ref="CL88:CS88"/>
    <mergeCell ref="G84:K84"/>
    <mergeCell ref="L84:R84"/>
    <mergeCell ref="S84:U84"/>
    <mergeCell ref="V84:X84"/>
    <mergeCell ref="Y84:AX84"/>
    <mergeCell ref="S85:U85"/>
    <mergeCell ref="V85:X85"/>
    <mergeCell ref="Y85:AX85"/>
    <mergeCell ref="AY85:BN85"/>
    <mergeCell ref="BO85:BW85"/>
    <mergeCell ref="CB87:CD87"/>
    <mergeCell ref="CE87:CK87"/>
    <mergeCell ref="CL87:CS87"/>
    <mergeCell ref="L85:R85"/>
    <mergeCell ref="B84:F84"/>
    <mergeCell ref="CL89:CS89"/>
    <mergeCell ref="B85:F85"/>
    <mergeCell ref="Y89:AX89"/>
    <mergeCell ref="CX79:DD79"/>
    <mergeCell ref="AY80:BN80"/>
    <mergeCell ref="BO80:BW80"/>
    <mergeCell ref="BX80:CA80"/>
    <mergeCell ref="CX85:DD85"/>
    <mergeCell ref="CL85:CS85"/>
    <mergeCell ref="CE85:CK85"/>
    <mergeCell ref="CB85:CD85"/>
    <mergeCell ref="CE92:CK92"/>
    <mergeCell ref="BO84:BW84"/>
    <mergeCell ref="CX88:DD88"/>
    <mergeCell ref="CX90:DD90"/>
    <mergeCell ref="CB92:CD92"/>
    <mergeCell ref="CB88:CD88"/>
    <mergeCell ref="CE88:CK88"/>
    <mergeCell ref="CL90:CS90"/>
    <mergeCell ref="B86:F86"/>
    <mergeCell ref="B91:F91"/>
    <mergeCell ref="S91:U91"/>
    <mergeCell ref="CX91:DD91"/>
    <mergeCell ref="BX89:CA89"/>
    <mergeCell ref="CB89:CD89"/>
    <mergeCell ref="CE89:CK89"/>
    <mergeCell ref="V91:X91"/>
    <mergeCell ref="B88:F88"/>
    <mergeCell ref="L86:R86"/>
    <mergeCell ref="S86:U86"/>
    <mergeCell ref="L91:R91"/>
    <mergeCell ref="V88:X88"/>
    <mergeCell ref="Y88:AX88"/>
    <mergeCell ref="AY88:BN88"/>
    <mergeCell ref="BO88:BW88"/>
    <mergeCell ref="B121:F121"/>
    <mergeCell ref="G121:K121"/>
    <mergeCell ref="L121:R121"/>
    <mergeCell ref="G9:K9"/>
    <mergeCell ref="L9:R9"/>
    <mergeCell ref="S9:U9"/>
    <mergeCell ref="V9:X9"/>
    <mergeCell ref="Y9:AX9"/>
    <mergeCell ref="S121:U121"/>
    <mergeCell ref="V121:X121"/>
    <mergeCell ref="AY121:BN121"/>
    <mergeCell ref="CL121:CS121"/>
    <mergeCell ref="CX121:DD121"/>
    <mergeCell ref="CX96:DD96"/>
    <mergeCell ref="Y91:AX91"/>
    <mergeCell ref="G94:K94"/>
    <mergeCell ref="CX93:DD93"/>
    <mergeCell ref="CX92:DD92"/>
    <mergeCell ref="CX89:DD89"/>
    <mergeCell ref="AY91:BN91"/>
    <mergeCell ref="CL91:CS91"/>
    <mergeCell ref="BO91:BW91"/>
    <mergeCell ref="BX91:CA91"/>
    <mergeCell ref="CB91:CD91"/>
    <mergeCell ref="AY89:BN89"/>
    <mergeCell ref="BO89:BW89"/>
    <mergeCell ref="AY79:BN79"/>
    <mergeCell ref="BO79:BW79"/>
    <mergeCell ref="BX79:CA79"/>
    <mergeCell ref="CB79:CD79"/>
    <mergeCell ref="CE79:CK79"/>
    <mergeCell ref="CL79:CS79"/>
    <mergeCell ref="CX106:DD106"/>
    <mergeCell ref="Y106:AX106"/>
    <mergeCell ref="S113:U113"/>
    <mergeCell ref="V113:X113"/>
    <mergeCell ref="Y113:AX113"/>
    <mergeCell ref="AY113:BN113"/>
    <mergeCell ref="BO113:BW113"/>
    <mergeCell ref="BX113:CA113"/>
    <mergeCell ref="CB113:CD113"/>
    <mergeCell ref="CE113:CK113"/>
    <mergeCell ref="CL113:CS113"/>
    <mergeCell ref="CX113:DD113"/>
    <mergeCell ref="G118:K118"/>
    <mergeCell ref="L118:R118"/>
    <mergeCell ref="B113:F113"/>
    <mergeCell ref="B112:F112"/>
    <mergeCell ref="G112:K112"/>
    <mergeCell ref="CL110:CS110"/>
    <mergeCell ref="V118:X118"/>
    <mergeCell ref="V112:X112"/>
    <mergeCell ref="CB108:CD108"/>
    <mergeCell ref="CE108:CK108"/>
    <mergeCell ref="CL108:CS108"/>
    <mergeCell ref="CX108:DD108"/>
    <mergeCell ref="G113:K113"/>
    <mergeCell ref="CB112:CD112"/>
    <mergeCell ref="AY111:BN111"/>
    <mergeCell ref="CB111:CD111"/>
    <mergeCell ref="CL107:CS107"/>
    <mergeCell ref="CX107:DD107"/>
    <mergeCell ref="S109:U109"/>
    <mergeCell ref="CL112:CS112"/>
    <mergeCell ref="CL96:CS96"/>
    <mergeCell ref="CB101:CD101"/>
    <mergeCell ref="Y97:AX97"/>
    <mergeCell ref="CB96:CD96"/>
    <mergeCell ref="Y92:AX92"/>
    <mergeCell ref="AY92:BN92"/>
    <mergeCell ref="Y96:AX96"/>
    <mergeCell ref="AY96:BN96"/>
    <mergeCell ref="BO96:BW96"/>
    <mergeCell ref="AY95:BN95"/>
    <mergeCell ref="V94:X94"/>
    <mergeCell ref="AY105:BN105"/>
    <mergeCell ref="BO104:BW104"/>
    <mergeCell ref="BX104:CA104"/>
    <mergeCell ref="CB104:CD104"/>
    <mergeCell ref="CE104:CK104"/>
    <mergeCell ref="CE96:CK96"/>
    <mergeCell ref="CE93:CK93"/>
    <mergeCell ref="CL93:CS93"/>
    <mergeCell ref="BX93:CA93"/>
    <mergeCell ref="CL98:CS98"/>
    <mergeCell ref="CE97:CK97"/>
    <mergeCell ref="CL97:CS97"/>
    <mergeCell ref="Y93:AX93"/>
    <mergeCell ref="Y95:AX95"/>
    <mergeCell ref="V104:X104"/>
    <mergeCell ref="CB102:CD102"/>
    <mergeCell ref="CB93:CD93"/>
    <mergeCell ref="CL94:CS94"/>
    <mergeCell ref="CL103:CS103"/>
    <mergeCell ref="V97:X97"/>
    <mergeCell ref="BX100:CA100"/>
    <mergeCell ref="CX118:DD118"/>
    <mergeCell ref="Y118:AX118"/>
    <mergeCell ref="AY118:BN118"/>
    <mergeCell ref="BO118:BW118"/>
    <mergeCell ref="BX118:CA118"/>
    <mergeCell ref="CB118:CD118"/>
    <mergeCell ref="BX121:CA121"/>
    <mergeCell ref="S118:U118"/>
    <mergeCell ref="L113:R113"/>
    <mergeCell ref="CB121:CD121"/>
    <mergeCell ref="CL118:CS118"/>
    <mergeCell ref="CX109:DD109"/>
    <mergeCell ref="CX114:DD114"/>
    <mergeCell ref="CB114:CD114"/>
    <mergeCell ref="CE114:CK114"/>
    <mergeCell ref="BO121:BW121"/>
    <mergeCell ref="AY117:BN117"/>
    <mergeCell ref="V120:X120"/>
    <mergeCell ref="Y120:AX120"/>
    <mergeCell ref="CE121:CK121"/>
    <mergeCell ref="V111:X111"/>
    <mergeCell ref="Y111:AX111"/>
    <mergeCell ref="Y121:AX121"/>
    <mergeCell ref="L112:R112"/>
    <mergeCell ref="S112:U112"/>
    <mergeCell ref="CE111:CK111"/>
    <mergeCell ref="S111:U111"/>
    <mergeCell ref="BX112:CA112"/>
    <mergeCell ref="CX136:DD136"/>
    <mergeCell ref="B124:F124"/>
    <mergeCell ref="G124:K124"/>
    <mergeCell ref="L124:R124"/>
    <mergeCell ref="S124:U124"/>
    <mergeCell ref="V124:X124"/>
    <mergeCell ref="Y124:AX124"/>
    <mergeCell ref="AY124:BN124"/>
    <mergeCell ref="BO124:BW124"/>
    <mergeCell ref="BX124:CA124"/>
    <mergeCell ref="CB124:CD124"/>
    <mergeCell ref="CE124:CK124"/>
    <mergeCell ref="CL124:CS124"/>
    <mergeCell ref="CX124:DD124"/>
    <mergeCell ref="B125:F125"/>
    <mergeCell ref="G125:K125"/>
    <mergeCell ref="L125:R125"/>
    <mergeCell ref="B136:F136"/>
    <mergeCell ref="G136:K136"/>
    <mergeCell ref="L136:R136"/>
    <mergeCell ref="S136:U136"/>
    <mergeCell ref="V136:X136"/>
    <mergeCell ref="G129:K129"/>
    <mergeCell ref="G130:K130"/>
    <mergeCell ref="G133:K133"/>
    <mergeCell ref="G131:K131"/>
    <mergeCell ref="G132:K132"/>
    <mergeCell ref="Y133:AX133"/>
    <mergeCell ref="Y136:AX136"/>
    <mergeCell ref="V129:X129"/>
    <mergeCell ref="V130:X130"/>
    <mergeCell ref="CB133:CD133"/>
    <mergeCell ref="BX5:CA5"/>
    <mergeCell ref="CB5:CD5"/>
    <mergeCell ref="CE5:CK5"/>
    <mergeCell ref="B75:F75"/>
    <mergeCell ref="G75:K75"/>
    <mergeCell ref="L75:R75"/>
    <mergeCell ref="S75:U75"/>
    <mergeCell ref="CE75:CK75"/>
    <mergeCell ref="B110:F110"/>
    <mergeCell ref="G110:K110"/>
    <mergeCell ref="B6:F6"/>
    <mergeCell ref="S6:U6"/>
    <mergeCell ref="V6:X6"/>
    <mergeCell ref="CB7:CD7"/>
    <mergeCell ref="AY7:BN7"/>
    <mergeCell ref="BO7:BW7"/>
    <mergeCell ref="CE7:CK7"/>
    <mergeCell ref="BX7:CA7"/>
    <mergeCell ref="B7:F7"/>
    <mergeCell ref="G7:K7"/>
    <mergeCell ref="L7:R7"/>
    <mergeCell ref="S7:U7"/>
    <mergeCell ref="V7:X7"/>
    <mergeCell ref="B16:F16"/>
    <mergeCell ref="G16:K16"/>
    <mergeCell ref="BX14:CA14"/>
    <mergeCell ref="CB14:CD14"/>
    <mergeCell ref="CE14:CK14"/>
    <mergeCell ref="G14:K14"/>
    <mergeCell ref="B13:F13"/>
    <mergeCell ref="L13:R13"/>
    <mergeCell ref="Y14:AX14"/>
    <mergeCell ref="CL5:CS5"/>
    <mergeCell ref="CX5:DD5"/>
    <mergeCell ref="L106:R106"/>
    <mergeCell ref="B115:F115"/>
    <mergeCell ref="G115:K115"/>
    <mergeCell ref="L115:R115"/>
    <mergeCell ref="S115:U115"/>
    <mergeCell ref="V115:X115"/>
    <mergeCell ref="Y115:AX115"/>
    <mergeCell ref="AY115:BN115"/>
    <mergeCell ref="BO115:BW115"/>
    <mergeCell ref="BX115:CA115"/>
    <mergeCell ref="CB115:CD115"/>
    <mergeCell ref="CE115:CK115"/>
    <mergeCell ref="CL75:CS75"/>
    <mergeCell ref="CX75:DD75"/>
    <mergeCell ref="CL111:CS111"/>
    <mergeCell ref="CX112:DD112"/>
    <mergeCell ref="CX110:DD110"/>
    <mergeCell ref="Y102:AX102"/>
    <mergeCell ref="BO103:BW103"/>
    <mergeCell ref="BX103:CA103"/>
    <mergeCell ref="CB103:CD103"/>
    <mergeCell ref="CX111:DD111"/>
    <mergeCell ref="S92:U92"/>
    <mergeCell ref="V92:X92"/>
    <mergeCell ref="Y107:AX107"/>
    <mergeCell ref="AY107:BN107"/>
    <mergeCell ref="BO107:BW107"/>
    <mergeCell ref="BX107:CA107"/>
    <mergeCell ref="BX108:CA108"/>
    <mergeCell ref="S96:U96"/>
    <mergeCell ref="B111:F111"/>
    <mergeCell ref="CB106:CD106"/>
    <mergeCell ref="CE118:CK118"/>
    <mergeCell ref="CB100:CD100"/>
    <mergeCell ref="CB80:CD80"/>
    <mergeCell ref="CB6:CD6"/>
    <mergeCell ref="CE6:CK6"/>
    <mergeCell ref="G6:K6"/>
    <mergeCell ref="B107:F107"/>
    <mergeCell ref="G107:K107"/>
    <mergeCell ref="BO97:BW97"/>
    <mergeCell ref="BO92:BW92"/>
    <mergeCell ref="Y112:AX112"/>
    <mergeCell ref="AY112:BN112"/>
    <mergeCell ref="BO112:BW112"/>
    <mergeCell ref="L110:R110"/>
    <mergeCell ref="S110:U110"/>
    <mergeCell ref="V110:X110"/>
    <mergeCell ref="Y110:AX110"/>
    <mergeCell ref="AY110:BN110"/>
    <mergeCell ref="AY102:BN102"/>
    <mergeCell ref="Y7:AX7"/>
    <mergeCell ref="B118:F118"/>
    <mergeCell ref="BX106:CA106"/>
    <mergeCell ref="CE106:CK106"/>
    <mergeCell ref="AY9:BN9"/>
    <mergeCell ref="BO9:BW9"/>
    <mergeCell ref="BX9:CA9"/>
    <mergeCell ref="CB9:CD9"/>
    <mergeCell ref="CE9:CK9"/>
    <mergeCell ref="B9:F9"/>
    <mergeCell ref="B14:F14"/>
    <mergeCell ref="CL6:CS6"/>
    <mergeCell ref="AY6:BN6"/>
    <mergeCell ref="BO6:BW6"/>
    <mergeCell ref="BX6:CA6"/>
    <mergeCell ref="L6:R6"/>
    <mergeCell ref="Y6:AX6"/>
    <mergeCell ref="CX6:DD6"/>
    <mergeCell ref="CX7:DD7"/>
    <mergeCell ref="CL7:CS7"/>
    <mergeCell ref="CX9:DD9"/>
    <mergeCell ref="CL9:CS9"/>
    <mergeCell ref="BX11:CA11"/>
    <mergeCell ref="CB11:CD11"/>
    <mergeCell ref="CL11:CS11"/>
    <mergeCell ref="BX10:CA10"/>
    <mergeCell ref="CB10:CD10"/>
    <mergeCell ref="L11:R11"/>
    <mergeCell ref="CX8:DD8"/>
    <mergeCell ref="CE11:CK11"/>
    <mergeCell ref="CE10:CK10"/>
    <mergeCell ref="CL10:CS10"/>
    <mergeCell ref="CX10:DD10"/>
    <mergeCell ref="G13:K13"/>
    <mergeCell ref="B12:F12"/>
    <mergeCell ref="G12:K12"/>
    <mergeCell ref="L12:R12"/>
    <mergeCell ref="BX13:CA13"/>
    <mergeCell ref="B15:F15"/>
    <mergeCell ref="G15:K15"/>
    <mergeCell ref="L15:R15"/>
    <mergeCell ref="S15:U15"/>
    <mergeCell ref="V15:X15"/>
    <mergeCell ref="BO12:BW12"/>
    <mergeCell ref="BX12:CA12"/>
    <mergeCell ref="AY12:BN12"/>
    <mergeCell ref="Y12:AX12"/>
    <mergeCell ref="Y13:AX13"/>
    <mergeCell ref="CX12:DD12"/>
    <mergeCell ref="CE13:CK13"/>
    <mergeCell ref="CL13:CS13"/>
    <mergeCell ref="S12:U12"/>
    <mergeCell ref="CX15:DD15"/>
    <mergeCell ref="CE15:CK15"/>
    <mergeCell ref="CL15:CS15"/>
    <mergeCell ref="CB13:CD13"/>
    <mergeCell ref="AY14:BN14"/>
    <mergeCell ref="BO15:BW15"/>
    <mergeCell ref="BX15:CA15"/>
    <mergeCell ref="CB15:CD15"/>
    <mergeCell ref="V12:X12"/>
    <mergeCell ref="V13:X13"/>
    <mergeCell ref="V14:X14"/>
    <mergeCell ref="AY13:BN13"/>
    <mergeCell ref="CX14:DD14"/>
    <mergeCell ref="CX18:DD18"/>
    <mergeCell ref="CL18:CS18"/>
    <mergeCell ref="S18:U18"/>
    <mergeCell ref="V18:X18"/>
    <mergeCell ref="Y18:AX18"/>
    <mergeCell ref="CE18:CK18"/>
    <mergeCell ref="AY18:BN18"/>
    <mergeCell ref="BO18:BW18"/>
    <mergeCell ref="BX18:CA18"/>
    <mergeCell ref="CB18:CD18"/>
    <mergeCell ref="CL14:CS14"/>
    <mergeCell ref="CX13:DD13"/>
    <mergeCell ref="BX16:CA16"/>
    <mergeCell ref="CB16:CD16"/>
    <mergeCell ref="CE16:CK16"/>
    <mergeCell ref="S29:U29"/>
    <mergeCell ref="V29:X29"/>
    <mergeCell ref="CX20:DD20"/>
    <mergeCell ref="Y22:AX22"/>
    <mergeCell ref="V22:X22"/>
    <mergeCell ref="CX24:DD24"/>
    <mergeCell ref="BO28:BW28"/>
    <mergeCell ref="BX28:CA28"/>
    <mergeCell ref="CB28:CD28"/>
    <mergeCell ref="CE28:CK28"/>
    <mergeCell ref="BO23:BW23"/>
    <mergeCell ref="CX16:DD16"/>
    <mergeCell ref="BX22:CA22"/>
    <mergeCell ref="CL28:CS28"/>
    <mergeCell ref="CE21:CK21"/>
    <mergeCell ref="CL21:CS21"/>
    <mergeCell ref="CB21:CD21"/>
    <mergeCell ref="B19:F19"/>
    <mergeCell ref="G20:K20"/>
    <mergeCell ref="L20:R20"/>
    <mergeCell ref="S20:U20"/>
    <mergeCell ref="CL19:CS19"/>
    <mergeCell ref="CB19:CD19"/>
    <mergeCell ref="CE19:CK19"/>
    <mergeCell ref="BX20:CA20"/>
    <mergeCell ref="V19:X19"/>
    <mergeCell ref="Y19:AX19"/>
    <mergeCell ref="AY19:BN19"/>
    <mergeCell ref="BO19:BW19"/>
    <mergeCell ref="Y20:AX20"/>
    <mergeCell ref="AY20:BN20"/>
    <mergeCell ref="BO20:BW20"/>
    <mergeCell ref="G19:K19"/>
    <mergeCell ref="L19:R19"/>
    <mergeCell ref="S19:U19"/>
    <mergeCell ref="V20:X20"/>
    <mergeCell ref="B17:F17"/>
    <mergeCell ref="G17:K17"/>
    <mergeCell ref="L17:R17"/>
    <mergeCell ref="S17:U17"/>
    <mergeCell ref="V17:X17"/>
    <mergeCell ref="Y17:AX17"/>
    <mergeCell ref="AY17:BN17"/>
    <mergeCell ref="CX17:DD17"/>
    <mergeCell ref="BO17:BW17"/>
    <mergeCell ref="BX17:CA17"/>
    <mergeCell ref="CB17:CD17"/>
    <mergeCell ref="CE17:CK17"/>
    <mergeCell ref="CL17:CS17"/>
    <mergeCell ref="CB33:CD33"/>
    <mergeCell ref="AY33:BN33"/>
    <mergeCell ref="L34:R34"/>
    <mergeCell ref="B34:F34"/>
    <mergeCell ref="B33:F33"/>
    <mergeCell ref="G33:K33"/>
    <mergeCell ref="L33:R33"/>
    <mergeCell ref="V33:X33"/>
    <mergeCell ref="Y33:AX33"/>
    <mergeCell ref="CE33:CK33"/>
    <mergeCell ref="CL33:CS33"/>
    <mergeCell ref="CX33:DD33"/>
    <mergeCell ref="CB29:CD29"/>
    <mergeCell ref="CE29:CK29"/>
    <mergeCell ref="CL29:CS29"/>
    <mergeCell ref="CX29:DD29"/>
    <mergeCell ref="L29:R29"/>
    <mergeCell ref="B20:F20"/>
    <mergeCell ref="CX19:DD19"/>
    <mergeCell ref="B127:F127"/>
    <mergeCell ref="G127:K127"/>
    <mergeCell ref="G34:K34"/>
    <mergeCell ref="S34:U34"/>
    <mergeCell ref="CE34:CK34"/>
    <mergeCell ref="CL34:CS34"/>
    <mergeCell ref="CB34:CD34"/>
    <mergeCell ref="CX34:DD34"/>
    <mergeCell ref="BO34:BW34"/>
    <mergeCell ref="AY34:BN34"/>
    <mergeCell ref="Y34:AX34"/>
    <mergeCell ref="BX34:CA34"/>
    <mergeCell ref="B119:F119"/>
    <mergeCell ref="G119:K119"/>
    <mergeCell ref="L119:R119"/>
    <mergeCell ref="S119:U119"/>
    <mergeCell ref="V119:X119"/>
    <mergeCell ref="Y119:AX119"/>
    <mergeCell ref="CX119:DD119"/>
    <mergeCell ref="BO102:BW102"/>
    <mergeCell ref="BX102:CA102"/>
    <mergeCell ref="BO111:BW111"/>
    <mergeCell ref="BX111:CA111"/>
    <mergeCell ref="B92:F92"/>
    <mergeCell ref="BX97:CA97"/>
    <mergeCell ref="Y103:AX103"/>
    <mergeCell ref="AY103:BN103"/>
    <mergeCell ref="V96:X96"/>
    <mergeCell ref="CL115:CS115"/>
    <mergeCell ref="CX115:DD115"/>
    <mergeCell ref="G111:K111"/>
    <mergeCell ref="L111:R111"/>
    <mergeCell ref="B134:F134"/>
    <mergeCell ref="G134:K134"/>
    <mergeCell ref="L134:R134"/>
    <mergeCell ref="S134:U134"/>
    <mergeCell ref="V134:X134"/>
    <mergeCell ref="Y134:AX134"/>
    <mergeCell ref="AY134:BN134"/>
    <mergeCell ref="BO134:BW134"/>
    <mergeCell ref="BX134:CA134"/>
    <mergeCell ref="B135:F135"/>
    <mergeCell ref="G135:K135"/>
    <mergeCell ref="L135:R135"/>
    <mergeCell ref="S135:U135"/>
    <mergeCell ref="V135:X135"/>
    <mergeCell ref="Y135:AX135"/>
    <mergeCell ref="AY135:BN135"/>
    <mergeCell ref="CX134:DD134"/>
    <mergeCell ref="CE134:CK134"/>
    <mergeCell ref="CL134:CS134"/>
    <mergeCell ref="CB134:CD134"/>
    <mergeCell ref="CX127:DD127"/>
    <mergeCell ref="BO135:BW135"/>
    <mergeCell ref="BX135:CA135"/>
    <mergeCell ref="CB135:CD135"/>
    <mergeCell ref="CE135:CK135"/>
    <mergeCell ref="CL135:CS135"/>
    <mergeCell ref="CX135:DD135"/>
    <mergeCell ref="AY127:BN127"/>
    <mergeCell ref="CX131:DD131"/>
    <mergeCell ref="BO131:BW131"/>
    <mergeCell ref="AY125:BN125"/>
    <mergeCell ref="BO125:BW125"/>
    <mergeCell ref="BX125:CA125"/>
    <mergeCell ref="CB125:CD125"/>
    <mergeCell ref="CE125:CK125"/>
    <mergeCell ref="CL125:CS125"/>
    <mergeCell ref="CX125:DD125"/>
    <mergeCell ref="CX133:DD133"/>
    <mergeCell ref="CE128:CK128"/>
    <mergeCell ref="CL127:CS127"/>
    <mergeCell ref="CE133:CK133"/>
    <mergeCell ref="CL133:CS133"/>
    <mergeCell ref="BX133:CA133"/>
    <mergeCell ref="AY133:BN133"/>
    <mergeCell ref="CE132:CK132"/>
    <mergeCell ref="CX132:DD132"/>
    <mergeCell ref="CL132:CS132"/>
    <mergeCell ref="CB132:CD132"/>
    <mergeCell ref="CX129:DD129"/>
    <mergeCell ref="CL128:CS128"/>
    <mergeCell ref="CX128:DD128"/>
    <mergeCell ref="CL130:CS130"/>
    <mergeCell ref="B126:F126"/>
    <mergeCell ref="G126:K126"/>
    <mergeCell ref="L126:R126"/>
    <mergeCell ref="S126:U126"/>
    <mergeCell ref="V126:X126"/>
    <mergeCell ref="Y126:AX126"/>
    <mergeCell ref="AY126:BN126"/>
    <mergeCell ref="BO126:BW126"/>
    <mergeCell ref="BX126:CA126"/>
    <mergeCell ref="CB126:CD126"/>
    <mergeCell ref="CE126:CK126"/>
    <mergeCell ref="CL126:CS126"/>
    <mergeCell ref="CX126:DD126"/>
    <mergeCell ref="CX122:DD122"/>
    <mergeCell ref="CL123:CS123"/>
    <mergeCell ref="B123:F123"/>
    <mergeCell ref="S123:U123"/>
    <mergeCell ref="V123:X123"/>
    <mergeCell ref="Y123:AX123"/>
    <mergeCell ref="AY123:BN123"/>
    <mergeCell ref="CX123:DD123"/>
    <mergeCell ref="CL122:CS122"/>
    <mergeCell ref="B122:F122"/>
    <mergeCell ref="G122:K122"/>
    <mergeCell ref="L122:R122"/>
    <mergeCell ref="S122:U122"/>
    <mergeCell ref="V122:X122"/>
    <mergeCell ref="Y122:AX122"/>
    <mergeCell ref="AY122:BN122"/>
    <mergeCell ref="L123:R123"/>
  </mergeCells>
  <phoneticPr fontId="3"/>
  <conditionalFormatting sqref="BX2">
    <cfRule type="expression" dxfId="12" priority="1">
      <formula>TODAY()&gt;$BX$2</formula>
    </cfRule>
  </conditionalFormatting>
  <printOptions horizontalCentered="1"/>
  <pageMargins left="0.23622047244094491" right="0.23622047244094491" top="0.74803149606299213" bottom="0.74803149606299213" header="0.31496062992125984" footer="0.31496062992125984"/>
  <pageSetup paperSize="8" scale="8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pageSetUpPr fitToPage="1"/>
  </sheetPr>
  <dimension ref="A1:DD557"/>
  <sheetViews>
    <sheetView view="pageBreakPreview" topLeftCell="A3" zoomScale="118" zoomScaleNormal="91" zoomScaleSheetLayoutView="118" workbookViewId="0">
      <selection activeCell="CE5" sqref="CE5:CK5"/>
    </sheetView>
  </sheetViews>
  <sheetFormatPr defaultColWidth="9" defaultRowHeight="13.5" outlineLevelCol="1" x14ac:dyDescent="0.15"/>
  <cols>
    <col min="1" max="1" width="1.625" style="1" customWidth="1"/>
    <col min="2" max="11" width="1.625" style="2" customWidth="1"/>
    <col min="12" max="20" width="1.625" style="1" customWidth="1"/>
    <col min="21" max="22" width="1.625" style="1" customWidth="1" outlineLevel="1"/>
    <col min="23" max="24" width="1.625" style="10" customWidth="1"/>
    <col min="25" max="75" width="1.625" style="1" customWidth="1"/>
    <col min="76" max="79" width="2.625" style="1" customWidth="1"/>
    <col min="80" max="96" width="1.625" style="1" customWidth="1"/>
    <col min="97" max="97" width="1.625" style="5" customWidth="1"/>
    <col min="98" max="98" width="5.25" style="5" hidden="1" customWidth="1" outlineLevel="1"/>
    <col min="99" max="99" width="11" style="5" hidden="1" customWidth="1" outlineLevel="1"/>
    <col min="100" max="101" width="31.25" style="5" hidden="1" customWidth="1" outlineLevel="1"/>
    <col min="102" max="102" width="1.625" style="5" customWidth="1" collapsed="1"/>
    <col min="103" max="108" width="1.625" style="1" customWidth="1"/>
    <col min="109" max="16384" width="9" style="1"/>
  </cols>
  <sheetData>
    <row r="1" spans="1:108"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6"/>
      <c r="BX1" s="491" t="s">
        <v>83</v>
      </c>
      <c r="BY1" s="492"/>
      <c r="BZ1" s="492"/>
      <c r="CA1" s="492"/>
      <c r="CB1" s="492"/>
      <c r="CC1" s="492"/>
      <c r="CD1" s="492"/>
      <c r="CE1" s="492"/>
      <c r="CF1" s="492"/>
      <c r="CG1" s="492"/>
      <c r="CH1" s="492"/>
      <c r="CI1" s="492"/>
      <c r="CJ1" s="492"/>
      <c r="CK1" s="492"/>
      <c r="CL1" s="492"/>
      <c r="CM1" s="492"/>
      <c r="CN1" s="492"/>
      <c r="CO1" s="492"/>
      <c r="CP1" s="492"/>
      <c r="CQ1" s="492"/>
      <c r="CR1" s="492"/>
      <c r="CS1" s="492"/>
      <c r="CT1" s="492"/>
      <c r="CU1" s="492"/>
      <c r="CV1" s="492"/>
      <c r="CW1" s="492"/>
      <c r="CX1" s="492"/>
      <c r="CY1" s="492"/>
      <c r="CZ1" s="492"/>
      <c r="DA1" s="492"/>
      <c r="DB1" s="492"/>
      <c r="DC1" s="492"/>
      <c r="DD1" s="493"/>
    </row>
    <row r="2" spans="1:108"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8"/>
      <c r="BX2" s="382" t="s">
        <v>57</v>
      </c>
      <c r="BY2" s="382"/>
      <c r="BZ2" s="382"/>
      <c r="CA2" s="382"/>
      <c r="CB2" s="582" t="s">
        <v>103</v>
      </c>
      <c r="CC2" s="582"/>
      <c r="CD2" s="582"/>
      <c r="CE2" s="582"/>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582"/>
      <c r="DD2" s="582"/>
    </row>
    <row r="3" spans="1:108" s="3" customFormat="1" ht="30" customHeight="1" x14ac:dyDescent="0.15">
      <c r="A3" s="7"/>
      <c r="B3" s="387" t="s">
        <v>204</v>
      </c>
      <c r="C3" s="388"/>
      <c r="D3" s="388"/>
      <c r="E3" s="388"/>
      <c r="F3" s="389"/>
      <c r="G3" s="387" t="s">
        <v>194</v>
      </c>
      <c r="H3" s="388"/>
      <c r="I3" s="388"/>
      <c r="J3" s="388"/>
      <c r="K3" s="389"/>
      <c r="L3" s="390" t="s">
        <v>2</v>
      </c>
      <c r="M3" s="391"/>
      <c r="N3" s="391"/>
      <c r="O3" s="391"/>
      <c r="P3" s="391"/>
      <c r="Q3" s="391"/>
      <c r="R3" s="392"/>
      <c r="S3" s="390" t="s">
        <v>75</v>
      </c>
      <c r="T3" s="391"/>
      <c r="U3" s="392"/>
      <c r="V3" s="403" t="s">
        <v>54</v>
      </c>
      <c r="W3" s="404"/>
      <c r="X3" s="405"/>
      <c r="Y3" s="406" t="s">
        <v>3</v>
      </c>
      <c r="Z3" s="407"/>
      <c r="AA3" s="407"/>
      <c r="AB3" s="407"/>
      <c r="AC3" s="407"/>
      <c r="AD3" s="407"/>
      <c r="AE3" s="407"/>
      <c r="AF3" s="407"/>
      <c r="AG3" s="407"/>
      <c r="AH3" s="407"/>
      <c r="AI3" s="407"/>
      <c r="AJ3" s="407"/>
      <c r="AK3" s="407"/>
      <c r="AL3" s="407"/>
      <c r="AM3" s="407"/>
      <c r="AN3" s="407"/>
      <c r="AO3" s="407"/>
      <c r="AP3" s="407"/>
      <c r="AQ3" s="407"/>
      <c r="AR3" s="408" t="s">
        <v>4</v>
      </c>
      <c r="AS3" s="409"/>
      <c r="AT3" s="409"/>
      <c r="AU3" s="409"/>
      <c r="AV3" s="409"/>
      <c r="AW3" s="409"/>
      <c r="AX3" s="410"/>
      <c r="AY3" s="397" t="s">
        <v>5</v>
      </c>
      <c r="AZ3" s="398"/>
      <c r="BA3" s="398"/>
      <c r="BB3" s="398"/>
      <c r="BC3" s="398"/>
      <c r="BD3" s="398"/>
      <c r="BE3" s="398"/>
      <c r="BF3" s="398"/>
      <c r="BG3" s="398"/>
      <c r="BH3" s="398"/>
      <c r="BI3" s="398"/>
      <c r="BJ3" s="398"/>
      <c r="BK3" s="398"/>
      <c r="BL3" s="398"/>
      <c r="BM3" s="398"/>
      <c r="BN3" s="399"/>
      <c r="BO3" s="400" t="s">
        <v>6</v>
      </c>
      <c r="BP3" s="401"/>
      <c r="BQ3" s="401"/>
      <c r="BR3" s="401"/>
      <c r="BS3" s="401"/>
      <c r="BT3" s="401"/>
      <c r="BU3" s="401"/>
      <c r="BV3" s="401"/>
      <c r="BW3" s="402"/>
      <c r="BX3" s="393" t="s">
        <v>7</v>
      </c>
      <c r="BY3" s="393"/>
      <c r="BZ3" s="393"/>
      <c r="CA3" s="393"/>
      <c r="CB3" s="393" t="s">
        <v>8</v>
      </c>
      <c r="CC3" s="393"/>
      <c r="CD3" s="393"/>
      <c r="CE3" s="394" t="s">
        <v>9</v>
      </c>
      <c r="CF3" s="394"/>
      <c r="CG3" s="394"/>
      <c r="CH3" s="394"/>
      <c r="CI3" s="394"/>
      <c r="CJ3" s="394"/>
      <c r="CK3" s="394"/>
      <c r="CL3" s="395" t="s">
        <v>15</v>
      </c>
      <c r="CM3" s="395"/>
      <c r="CN3" s="395"/>
      <c r="CO3" s="395"/>
      <c r="CP3" s="395"/>
      <c r="CQ3" s="395"/>
      <c r="CR3" s="395"/>
      <c r="CS3" s="395"/>
      <c r="CT3" s="25" t="s">
        <v>1</v>
      </c>
      <c r="CU3" s="26" t="s">
        <v>26</v>
      </c>
      <c r="CV3" s="26" t="s">
        <v>27</v>
      </c>
      <c r="CW3" s="26" t="s">
        <v>10</v>
      </c>
      <c r="CX3" s="396" t="s">
        <v>20</v>
      </c>
      <c r="CY3" s="396"/>
      <c r="CZ3" s="396"/>
      <c r="DA3" s="396"/>
      <c r="DB3" s="396"/>
      <c r="DC3" s="396"/>
      <c r="DD3" s="396"/>
    </row>
    <row r="4" spans="1:108" ht="30" customHeight="1" x14ac:dyDescent="0.15">
      <c r="B4" s="559">
        <v>45068</v>
      </c>
      <c r="C4" s="560"/>
      <c r="D4" s="560"/>
      <c r="E4" s="560"/>
      <c r="F4" s="561"/>
      <c r="G4" s="562">
        <v>15</v>
      </c>
      <c r="H4" s="563"/>
      <c r="I4" s="563"/>
      <c r="J4" s="563"/>
      <c r="K4" s="564"/>
      <c r="L4" s="220" t="s">
        <v>536</v>
      </c>
      <c r="M4" s="565"/>
      <c r="N4" s="565"/>
      <c r="O4" s="565"/>
      <c r="P4" s="565"/>
      <c r="Q4" s="565"/>
      <c r="R4" s="566"/>
      <c r="S4" s="567"/>
      <c r="T4" s="568"/>
      <c r="U4" s="569"/>
      <c r="V4" s="567">
        <v>45093</v>
      </c>
      <c r="W4" s="568"/>
      <c r="X4" s="569"/>
      <c r="Y4" s="590" t="s">
        <v>121</v>
      </c>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c r="AX4" s="566"/>
      <c r="AY4" s="220" t="s">
        <v>119</v>
      </c>
      <c r="AZ4" s="565"/>
      <c r="BA4" s="565"/>
      <c r="BB4" s="565"/>
      <c r="BC4" s="565"/>
      <c r="BD4" s="565"/>
      <c r="BE4" s="565"/>
      <c r="BF4" s="565"/>
      <c r="BG4" s="565"/>
      <c r="BH4" s="565"/>
      <c r="BI4" s="565"/>
      <c r="BJ4" s="565"/>
      <c r="BK4" s="565"/>
      <c r="BL4" s="565"/>
      <c r="BM4" s="565"/>
      <c r="BN4" s="566"/>
      <c r="BO4" s="220" t="s">
        <v>120</v>
      </c>
      <c r="BP4" s="565"/>
      <c r="BQ4" s="565"/>
      <c r="BR4" s="565"/>
      <c r="BS4" s="565"/>
      <c r="BT4" s="565"/>
      <c r="BU4" s="565"/>
      <c r="BV4" s="565"/>
      <c r="BW4" s="566"/>
      <c r="BX4" s="591">
        <v>246.31800000000001</v>
      </c>
      <c r="BY4" s="592"/>
      <c r="BZ4" s="592"/>
      <c r="CA4" s="593"/>
      <c r="CB4" s="555">
        <v>6</v>
      </c>
      <c r="CC4" s="556"/>
      <c r="CD4" s="557"/>
      <c r="CE4" s="555">
        <f>BX4*CB4</f>
        <v>1477.9080000000001</v>
      </c>
      <c r="CF4" s="556"/>
      <c r="CG4" s="556"/>
      <c r="CH4" s="556"/>
      <c r="CI4" s="556"/>
      <c r="CJ4" s="556"/>
      <c r="CK4" s="557"/>
      <c r="CL4" s="555">
        <f>CE4</f>
        <v>1477.9080000000001</v>
      </c>
      <c r="CM4" s="556"/>
      <c r="CN4" s="556"/>
      <c r="CO4" s="556"/>
      <c r="CP4" s="556"/>
      <c r="CQ4" s="556"/>
      <c r="CR4" s="556"/>
      <c r="CS4" s="557"/>
      <c r="CT4" s="88" t="s">
        <v>11</v>
      </c>
      <c r="CU4" s="89" t="s">
        <v>12</v>
      </c>
      <c r="CV4" s="89" t="s">
        <v>13</v>
      </c>
      <c r="CW4" s="89" t="s">
        <v>14</v>
      </c>
      <c r="CX4" s="558">
        <f>1110000-CL4</f>
        <v>1108522.0919999999</v>
      </c>
      <c r="CY4" s="558"/>
      <c r="CZ4" s="558"/>
      <c r="DA4" s="558"/>
      <c r="DB4" s="558"/>
      <c r="DC4" s="558"/>
      <c r="DD4" s="558"/>
    </row>
    <row r="5" spans="1:108" ht="30" customHeight="1" x14ac:dyDescent="0.15">
      <c r="B5" s="570"/>
      <c r="C5" s="571"/>
      <c r="D5" s="571"/>
      <c r="E5" s="571"/>
      <c r="F5" s="572"/>
      <c r="G5" s="573"/>
      <c r="H5" s="574"/>
      <c r="I5" s="574"/>
      <c r="J5" s="574"/>
      <c r="K5" s="575"/>
      <c r="L5" s="576"/>
      <c r="M5" s="577"/>
      <c r="N5" s="577"/>
      <c r="O5" s="577"/>
      <c r="P5" s="577"/>
      <c r="Q5" s="577"/>
      <c r="R5" s="578"/>
      <c r="S5" s="579"/>
      <c r="T5" s="580"/>
      <c r="U5" s="581"/>
      <c r="V5" s="579"/>
      <c r="W5" s="580"/>
      <c r="X5" s="581"/>
      <c r="Y5" s="576" t="s">
        <v>152</v>
      </c>
      <c r="Z5" s="577"/>
      <c r="AA5" s="577"/>
      <c r="AB5" s="577"/>
      <c r="AC5" s="577"/>
      <c r="AD5" s="577"/>
      <c r="AE5" s="577"/>
      <c r="AF5" s="577"/>
      <c r="AG5" s="577"/>
      <c r="AH5" s="577"/>
      <c r="AI5" s="577"/>
      <c r="AJ5" s="577"/>
      <c r="AK5" s="577"/>
      <c r="AL5" s="577"/>
      <c r="AM5" s="577"/>
      <c r="AN5" s="577"/>
      <c r="AO5" s="577"/>
      <c r="AP5" s="577"/>
      <c r="AQ5" s="577"/>
      <c r="AR5" s="577"/>
      <c r="AS5" s="577"/>
      <c r="AT5" s="577"/>
      <c r="AU5" s="577"/>
      <c r="AV5" s="577"/>
      <c r="AW5" s="577"/>
      <c r="AX5" s="578"/>
      <c r="AY5" s="576"/>
      <c r="AZ5" s="577"/>
      <c r="BA5" s="577"/>
      <c r="BB5" s="577"/>
      <c r="BC5" s="577"/>
      <c r="BD5" s="577"/>
      <c r="BE5" s="577"/>
      <c r="BF5" s="577"/>
      <c r="BG5" s="577"/>
      <c r="BH5" s="577"/>
      <c r="BI5" s="577"/>
      <c r="BJ5" s="577"/>
      <c r="BK5" s="577"/>
      <c r="BL5" s="577"/>
      <c r="BM5" s="577"/>
      <c r="BN5" s="578"/>
      <c r="BO5" s="584"/>
      <c r="BP5" s="585"/>
      <c r="BQ5" s="585"/>
      <c r="BR5" s="585"/>
      <c r="BS5" s="585"/>
      <c r="BT5" s="585"/>
      <c r="BU5" s="585"/>
      <c r="BV5" s="585"/>
      <c r="BW5" s="586"/>
      <c r="BX5" s="587"/>
      <c r="BY5" s="588"/>
      <c r="BZ5" s="588"/>
      <c r="CA5" s="589"/>
      <c r="CB5" s="587"/>
      <c r="CC5" s="588"/>
      <c r="CD5" s="589"/>
      <c r="CE5" s="587"/>
      <c r="CF5" s="588"/>
      <c r="CG5" s="588"/>
      <c r="CH5" s="588"/>
      <c r="CI5" s="588"/>
      <c r="CJ5" s="588"/>
      <c r="CK5" s="589"/>
      <c r="CL5" s="587"/>
      <c r="CM5" s="588"/>
      <c r="CN5" s="588"/>
      <c r="CO5" s="588"/>
      <c r="CP5" s="588"/>
      <c r="CQ5" s="588"/>
      <c r="CR5" s="588"/>
      <c r="CS5" s="589"/>
      <c r="CT5" s="105"/>
      <c r="CU5" s="106"/>
      <c r="CV5" s="106"/>
      <c r="CW5" s="106"/>
      <c r="CX5" s="583"/>
      <c r="CY5" s="583"/>
      <c r="CZ5" s="583"/>
      <c r="DA5" s="583"/>
      <c r="DB5" s="583"/>
      <c r="DC5" s="583"/>
      <c r="DD5" s="583"/>
    </row>
    <row r="6" spans="1:108" ht="27.75" customHeight="1" x14ac:dyDescent="0.15">
      <c r="B6" s="554">
        <v>45092</v>
      </c>
      <c r="C6" s="554"/>
      <c r="D6" s="554"/>
      <c r="E6" s="554"/>
      <c r="F6" s="554"/>
      <c r="G6" s="315" t="s">
        <v>542</v>
      </c>
      <c r="H6" s="315"/>
      <c r="I6" s="315"/>
      <c r="J6" s="315"/>
      <c r="K6" s="315"/>
      <c r="L6" s="315" t="s">
        <v>19</v>
      </c>
      <c r="M6" s="315"/>
      <c r="N6" s="315"/>
      <c r="O6" s="315"/>
      <c r="P6" s="315"/>
      <c r="Q6" s="315"/>
      <c r="R6" s="315"/>
      <c r="S6" s="418"/>
      <c r="T6" s="418"/>
      <c r="U6" s="418"/>
      <c r="V6" s="418">
        <v>45543</v>
      </c>
      <c r="W6" s="418"/>
      <c r="X6" s="418"/>
      <c r="Y6" s="314" t="s">
        <v>812</v>
      </c>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t="s">
        <v>177</v>
      </c>
      <c r="AZ6" s="314"/>
      <c r="BA6" s="314"/>
      <c r="BB6" s="314"/>
      <c r="BC6" s="314"/>
      <c r="BD6" s="314"/>
      <c r="BE6" s="314"/>
      <c r="BF6" s="314"/>
      <c r="BG6" s="314"/>
      <c r="BH6" s="314"/>
      <c r="BI6" s="314"/>
      <c r="BJ6" s="314"/>
      <c r="BK6" s="314"/>
      <c r="BL6" s="314"/>
      <c r="BM6" s="314"/>
      <c r="BN6" s="314"/>
      <c r="BO6" s="414"/>
      <c r="BP6" s="414"/>
      <c r="BQ6" s="414"/>
      <c r="BR6" s="414"/>
      <c r="BS6" s="414"/>
      <c r="BT6" s="414"/>
      <c r="BU6" s="414"/>
      <c r="BV6" s="414"/>
      <c r="BW6" s="414"/>
      <c r="BX6" s="282">
        <v>3000</v>
      </c>
      <c r="BY6" s="282"/>
      <c r="BZ6" s="282"/>
      <c r="CA6" s="282"/>
      <c r="CB6" s="282">
        <v>1</v>
      </c>
      <c r="CC6" s="282"/>
      <c r="CD6" s="282"/>
      <c r="CE6" s="555">
        <f t="shared" ref="CE6:CE14" si="0">BX6*CB6</f>
        <v>3000</v>
      </c>
      <c r="CF6" s="556"/>
      <c r="CG6" s="556"/>
      <c r="CH6" s="556"/>
      <c r="CI6" s="556"/>
      <c r="CJ6" s="556"/>
      <c r="CK6" s="557"/>
      <c r="CL6" s="282">
        <f>CL4+CE6</f>
        <v>4477.9080000000004</v>
      </c>
      <c r="CM6" s="282"/>
      <c r="CN6" s="282"/>
      <c r="CO6" s="282"/>
      <c r="CP6" s="282"/>
      <c r="CQ6" s="282"/>
      <c r="CR6" s="282"/>
      <c r="CS6" s="282"/>
      <c r="CT6" s="13"/>
      <c r="CU6" s="14"/>
      <c r="CV6" s="14"/>
      <c r="CW6" s="14"/>
      <c r="CX6" s="558">
        <f t="shared" ref="CX6:CX15" si="1">1110000-CL6</f>
        <v>1105522.0919999999</v>
      </c>
      <c r="CY6" s="558"/>
      <c r="CZ6" s="558"/>
      <c r="DA6" s="558"/>
      <c r="DB6" s="558"/>
      <c r="DC6" s="558"/>
      <c r="DD6" s="558"/>
    </row>
    <row r="7" spans="1:108" ht="27.75" customHeight="1" x14ac:dyDescent="0.15">
      <c r="B7" s="554">
        <v>45142</v>
      </c>
      <c r="C7" s="554"/>
      <c r="D7" s="554"/>
      <c r="E7" s="554"/>
      <c r="F7" s="554"/>
      <c r="G7" s="315" t="s">
        <v>208</v>
      </c>
      <c r="H7" s="315"/>
      <c r="I7" s="315"/>
      <c r="J7" s="315"/>
      <c r="K7" s="315"/>
      <c r="L7" s="315" t="s">
        <v>19</v>
      </c>
      <c r="M7" s="315"/>
      <c r="N7" s="315"/>
      <c r="O7" s="315"/>
      <c r="P7" s="315"/>
      <c r="Q7" s="315"/>
      <c r="R7" s="315"/>
      <c r="S7" s="418"/>
      <c r="T7" s="418"/>
      <c r="U7" s="418"/>
      <c r="V7" s="418">
        <v>45169</v>
      </c>
      <c r="W7" s="418"/>
      <c r="X7" s="418"/>
      <c r="Y7" s="314" t="s">
        <v>189</v>
      </c>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t="s">
        <v>209</v>
      </c>
      <c r="AZ7" s="314"/>
      <c r="BA7" s="314"/>
      <c r="BB7" s="314"/>
      <c r="BC7" s="314"/>
      <c r="BD7" s="314"/>
      <c r="BE7" s="314"/>
      <c r="BF7" s="314"/>
      <c r="BG7" s="314"/>
      <c r="BH7" s="314"/>
      <c r="BI7" s="314"/>
      <c r="BJ7" s="314"/>
      <c r="BK7" s="314"/>
      <c r="BL7" s="314"/>
      <c r="BM7" s="314"/>
      <c r="BN7" s="314"/>
      <c r="BO7" s="414"/>
      <c r="BP7" s="414"/>
      <c r="BQ7" s="414"/>
      <c r="BR7" s="414"/>
      <c r="BS7" s="414"/>
      <c r="BT7" s="414"/>
      <c r="BU7" s="414"/>
      <c r="BV7" s="414"/>
      <c r="BW7" s="414"/>
      <c r="BX7" s="282">
        <v>39660</v>
      </c>
      <c r="BY7" s="282"/>
      <c r="BZ7" s="282"/>
      <c r="CA7" s="282"/>
      <c r="CB7" s="282">
        <v>1</v>
      </c>
      <c r="CC7" s="282"/>
      <c r="CD7" s="282"/>
      <c r="CE7" s="555">
        <f t="shared" si="0"/>
        <v>39660</v>
      </c>
      <c r="CF7" s="556"/>
      <c r="CG7" s="556"/>
      <c r="CH7" s="556"/>
      <c r="CI7" s="556"/>
      <c r="CJ7" s="556"/>
      <c r="CK7" s="557"/>
      <c r="CL7" s="282">
        <f t="shared" ref="CL7:CL14" si="2">CL6+CE7</f>
        <v>44137.908000000003</v>
      </c>
      <c r="CM7" s="282"/>
      <c r="CN7" s="282"/>
      <c r="CO7" s="282"/>
      <c r="CP7" s="282"/>
      <c r="CQ7" s="282"/>
      <c r="CR7" s="282"/>
      <c r="CS7" s="282"/>
      <c r="CT7" s="13"/>
      <c r="CU7" s="14"/>
      <c r="CV7" s="14"/>
      <c r="CW7" s="14"/>
      <c r="CX7" s="558">
        <f t="shared" si="1"/>
        <v>1065862.0919999999</v>
      </c>
      <c r="CY7" s="558"/>
      <c r="CZ7" s="558"/>
      <c r="DA7" s="558"/>
      <c r="DB7" s="558"/>
      <c r="DC7" s="558"/>
      <c r="DD7" s="558"/>
    </row>
    <row r="8" spans="1:108" ht="27.75" customHeight="1" x14ac:dyDescent="0.15">
      <c r="B8" s="554">
        <v>45142</v>
      </c>
      <c r="C8" s="554"/>
      <c r="D8" s="554"/>
      <c r="E8" s="554"/>
      <c r="F8" s="554"/>
      <c r="G8" s="315" t="s">
        <v>208</v>
      </c>
      <c r="H8" s="315"/>
      <c r="I8" s="315"/>
      <c r="J8" s="315"/>
      <c r="K8" s="315"/>
      <c r="L8" s="315" t="s">
        <v>19</v>
      </c>
      <c r="M8" s="315"/>
      <c r="N8" s="315"/>
      <c r="O8" s="315"/>
      <c r="P8" s="315"/>
      <c r="Q8" s="315"/>
      <c r="R8" s="315"/>
      <c r="S8" s="418"/>
      <c r="T8" s="418"/>
      <c r="U8" s="418"/>
      <c r="V8" s="418">
        <v>45169</v>
      </c>
      <c r="W8" s="418"/>
      <c r="X8" s="418"/>
      <c r="Y8" s="314" t="s">
        <v>188</v>
      </c>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t="s">
        <v>210</v>
      </c>
      <c r="AZ8" s="314"/>
      <c r="BA8" s="314"/>
      <c r="BB8" s="314"/>
      <c r="BC8" s="314"/>
      <c r="BD8" s="314"/>
      <c r="BE8" s="314"/>
      <c r="BF8" s="314"/>
      <c r="BG8" s="314"/>
      <c r="BH8" s="314"/>
      <c r="BI8" s="314"/>
      <c r="BJ8" s="314"/>
      <c r="BK8" s="314"/>
      <c r="BL8" s="314"/>
      <c r="BM8" s="314"/>
      <c r="BN8" s="314"/>
      <c r="BO8" s="414"/>
      <c r="BP8" s="414"/>
      <c r="BQ8" s="414"/>
      <c r="BR8" s="414"/>
      <c r="BS8" s="414"/>
      <c r="BT8" s="414"/>
      <c r="BU8" s="414"/>
      <c r="BV8" s="414"/>
      <c r="BW8" s="414"/>
      <c r="BX8" s="282">
        <v>8440</v>
      </c>
      <c r="BY8" s="282"/>
      <c r="BZ8" s="282"/>
      <c r="CA8" s="282"/>
      <c r="CB8" s="282">
        <v>1</v>
      </c>
      <c r="CC8" s="282"/>
      <c r="CD8" s="282"/>
      <c r="CE8" s="555">
        <f t="shared" si="0"/>
        <v>8440</v>
      </c>
      <c r="CF8" s="556"/>
      <c r="CG8" s="556"/>
      <c r="CH8" s="556"/>
      <c r="CI8" s="556"/>
      <c r="CJ8" s="556"/>
      <c r="CK8" s="557"/>
      <c r="CL8" s="282">
        <f t="shared" si="2"/>
        <v>52577.908000000003</v>
      </c>
      <c r="CM8" s="282"/>
      <c r="CN8" s="282"/>
      <c r="CO8" s="282"/>
      <c r="CP8" s="282"/>
      <c r="CQ8" s="282"/>
      <c r="CR8" s="282"/>
      <c r="CS8" s="282"/>
      <c r="CT8" s="13"/>
      <c r="CU8" s="14"/>
      <c r="CV8" s="14"/>
      <c r="CW8" s="14"/>
      <c r="CX8" s="558">
        <f t="shared" si="1"/>
        <v>1057422.0919999999</v>
      </c>
      <c r="CY8" s="558"/>
      <c r="CZ8" s="558"/>
      <c r="DA8" s="558"/>
      <c r="DB8" s="558"/>
      <c r="DC8" s="558"/>
      <c r="DD8" s="558"/>
    </row>
    <row r="9" spans="1:108" ht="27.75" customHeight="1" x14ac:dyDescent="0.15">
      <c r="B9" s="554">
        <v>45142</v>
      </c>
      <c r="C9" s="554"/>
      <c r="D9" s="554"/>
      <c r="E9" s="554"/>
      <c r="F9" s="554"/>
      <c r="G9" s="315" t="s">
        <v>208</v>
      </c>
      <c r="H9" s="315"/>
      <c r="I9" s="315"/>
      <c r="J9" s="315"/>
      <c r="K9" s="315"/>
      <c r="L9" s="315" t="s">
        <v>19</v>
      </c>
      <c r="M9" s="315"/>
      <c r="N9" s="315"/>
      <c r="O9" s="315"/>
      <c r="P9" s="315"/>
      <c r="Q9" s="315"/>
      <c r="R9" s="315"/>
      <c r="S9" s="418"/>
      <c r="T9" s="418"/>
      <c r="U9" s="418"/>
      <c r="V9" s="418">
        <v>45169</v>
      </c>
      <c r="W9" s="418"/>
      <c r="X9" s="418"/>
      <c r="Y9" s="314" t="s">
        <v>187</v>
      </c>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t="s">
        <v>211</v>
      </c>
      <c r="AZ9" s="314"/>
      <c r="BA9" s="314"/>
      <c r="BB9" s="314"/>
      <c r="BC9" s="314"/>
      <c r="BD9" s="314"/>
      <c r="BE9" s="314"/>
      <c r="BF9" s="314"/>
      <c r="BG9" s="314"/>
      <c r="BH9" s="314"/>
      <c r="BI9" s="314"/>
      <c r="BJ9" s="314"/>
      <c r="BK9" s="314"/>
      <c r="BL9" s="314"/>
      <c r="BM9" s="314"/>
      <c r="BN9" s="314"/>
      <c r="BO9" s="414"/>
      <c r="BP9" s="414"/>
      <c r="BQ9" s="414"/>
      <c r="BR9" s="414"/>
      <c r="BS9" s="414"/>
      <c r="BT9" s="414"/>
      <c r="BU9" s="414"/>
      <c r="BV9" s="414"/>
      <c r="BW9" s="414"/>
      <c r="BX9" s="282">
        <v>32680</v>
      </c>
      <c r="BY9" s="282"/>
      <c r="BZ9" s="282"/>
      <c r="CA9" s="282"/>
      <c r="CB9" s="282">
        <v>1</v>
      </c>
      <c r="CC9" s="282"/>
      <c r="CD9" s="282"/>
      <c r="CE9" s="555">
        <f t="shared" si="0"/>
        <v>32680</v>
      </c>
      <c r="CF9" s="556"/>
      <c r="CG9" s="556"/>
      <c r="CH9" s="556"/>
      <c r="CI9" s="556"/>
      <c r="CJ9" s="556"/>
      <c r="CK9" s="557"/>
      <c r="CL9" s="282">
        <f t="shared" si="2"/>
        <v>85257.907999999996</v>
      </c>
      <c r="CM9" s="282"/>
      <c r="CN9" s="282"/>
      <c r="CO9" s="282"/>
      <c r="CP9" s="282"/>
      <c r="CQ9" s="282"/>
      <c r="CR9" s="282"/>
      <c r="CS9" s="282"/>
      <c r="CT9" s="13"/>
      <c r="CU9" s="14"/>
      <c r="CV9" s="14"/>
      <c r="CW9" s="14"/>
      <c r="CX9" s="558">
        <f t="shared" si="1"/>
        <v>1024742.0919999999</v>
      </c>
      <c r="CY9" s="558"/>
      <c r="CZ9" s="558"/>
      <c r="DA9" s="558"/>
      <c r="DB9" s="558"/>
      <c r="DC9" s="558"/>
      <c r="DD9" s="558"/>
    </row>
    <row r="10" spans="1:108" ht="30" customHeight="1" x14ac:dyDescent="0.15">
      <c r="B10" s="554">
        <v>45142</v>
      </c>
      <c r="C10" s="554"/>
      <c r="D10" s="554"/>
      <c r="E10" s="554"/>
      <c r="F10" s="554"/>
      <c r="G10" s="315" t="s">
        <v>208</v>
      </c>
      <c r="H10" s="315"/>
      <c r="I10" s="315"/>
      <c r="J10" s="315"/>
      <c r="K10" s="315"/>
      <c r="L10" s="315" t="s">
        <v>19</v>
      </c>
      <c r="M10" s="315"/>
      <c r="N10" s="315"/>
      <c r="O10" s="315"/>
      <c r="P10" s="315"/>
      <c r="Q10" s="315"/>
      <c r="R10" s="315"/>
      <c r="S10" s="418"/>
      <c r="T10" s="418"/>
      <c r="U10" s="418"/>
      <c r="V10" s="418">
        <v>45230</v>
      </c>
      <c r="W10" s="418"/>
      <c r="X10" s="418"/>
      <c r="Y10" s="314" t="s">
        <v>742</v>
      </c>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t="s">
        <v>212</v>
      </c>
      <c r="AZ10" s="314"/>
      <c r="BA10" s="314"/>
      <c r="BB10" s="314"/>
      <c r="BC10" s="314"/>
      <c r="BD10" s="314"/>
      <c r="BE10" s="314"/>
      <c r="BF10" s="314"/>
      <c r="BG10" s="314"/>
      <c r="BH10" s="314"/>
      <c r="BI10" s="314"/>
      <c r="BJ10" s="314"/>
      <c r="BK10" s="314"/>
      <c r="BL10" s="314"/>
      <c r="BM10" s="314"/>
      <c r="BN10" s="314"/>
      <c r="BO10" s="414"/>
      <c r="BP10" s="414"/>
      <c r="BQ10" s="414"/>
      <c r="BR10" s="414"/>
      <c r="BS10" s="414"/>
      <c r="BT10" s="414"/>
      <c r="BU10" s="414"/>
      <c r="BV10" s="414"/>
      <c r="BW10" s="414"/>
      <c r="BX10" s="282">
        <v>30700</v>
      </c>
      <c r="BY10" s="282"/>
      <c r="BZ10" s="282"/>
      <c r="CA10" s="282"/>
      <c r="CB10" s="282">
        <v>1</v>
      </c>
      <c r="CC10" s="282"/>
      <c r="CD10" s="282"/>
      <c r="CE10" s="555">
        <f t="shared" si="0"/>
        <v>30700</v>
      </c>
      <c r="CF10" s="556"/>
      <c r="CG10" s="556"/>
      <c r="CH10" s="556"/>
      <c r="CI10" s="556"/>
      <c r="CJ10" s="556"/>
      <c r="CK10" s="557"/>
      <c r="CL10" s="282">
        <f t="shared" si="2"/>
        <v>115957.908</v>
      </c>
      <c r="CM10" s="282"/>
      <c r="CN10" s="282"/>
      <c r="CO10" s="282"/>
      <c r="CP10" s="282"/>
      <c r="CQ10" s="282"/>
      <c r="CR10" s="282"/>
      <c r="CS10" s="282"/>
      <c r="CT10" s="31" t="s">
        <v>11</v>
      </c>
      <c r="CU10" s="32" t="s">
        <v>12</v>
      </c>
      <c r="CV10" s="32" t="s">
        <v>13</v>
      </c>
      <c r="CW10" s="32" t="s">
        <v>14</v>
      </c>
      <c r="CX10" s="558">
        <f t="shared" si="1"/>
        <v>994042.09199999995</v>
      </c>
      <c r="CY10" s="558"/>
      <c r="CZ10" s="558"/>
      <c r="DA10" s="558"/>
      <c r="DB10" s="558"/>
      <c r="DC10" s="558"/>
      <c r="DD10" s="558"/>
    </row>
    <row r="11" spans="1:108" ht="30.75" customHeight="1" x14ac:dyDescent="0.15">
      <c r="B11" s="554">
        <v>45142</v>
      </c>
      <c r="C11" s="554"/>
      <c r="D11" s="554"/>
      <c r="E11" s="554"/>
      <c r="F11" s="554"/>
      <c r="G11" s="315" t="s">
        <v>208</v>
      </c>
      <c r="H11" s="315"/>
      <c r="I11" s="315"/>
      <c r="J11" s="315"/>
      <c r="K11" s="315"/>
      <c r="L11" s="315" t="s">
        <v>19</v>
      </c>
      <c r="M11" s="315"/>
      <c r="N11" s="315"/>
      <c r="O11" s="315"/>
      <c r="P11" s="315"/>
      <c r="Q11" s="315"/>
      <c r="R11" s="315"/>
      <c r="S11" s="418"/>
      <c r="T11" s="418"/>
      <c r="U11" s="418"/>
      <c r="V11" s="418">
        <v>45230</v>
      </c>
      <c r="W11" s="418"/>
      <c r="X11" s="418"/>
      <c r="Y11" s="314" t="s">
        <v>747</v>
      </c>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t="s">
        <v>213</v>
      </c>
      <c r="AZ11" s="314"/>
      <c r="BA11" s="314"/>
      <c r="BB11" s="314"/>
      <c r="BC11" s="314"/>
      <c r="BD11" s="314"/>
      <c r="BE11" s="314"/>
      <c r="BF11" s="314"/>
      <c r="BG11" s="314"/>
      <c r="BH11" s="314"/>
      <c r="BI11" s="314"/>
      <c r="BJ11" s="314"/>
      <c r="BK11" s="314"/>
      <c r="BL11" s="314"/>
      <c r="BM11" s="314"/>
      <c r="BN11" s="314"/>
      <c r="BO11" s="414"/>
      <c r="BP11" s="414"/>
      <c r="BQ11" s="414"/>
      <c r="BR11" s="414"/>
      <c r="BS11" s="414"/>
      <c r="BT11" s="414"/>
      <c r="BU11" s="414"/>
      <c r="BV11" s="414"/>
      <c r="BW11" s="414"/>
      <c r="BX11" s="282">
        <v>32260</v>
      </c>
      <c r="BY11" s="282"/>
      <c r="BZ11" s="282"/>
      <c r="CA11" s="282"/>
      <c r="CB11" s="282">
        <v>1</v>
      </c>
      <c r="CC11" s="282"/>
      <c r="CD11" s="282"/>
      <c r="CE11" s="226">
        <f t="shared" si="0"/>
        <v>32260</v>
      </c>
      <c r="CF11" s="227"/>
      <c r="CG11" s="227"/>
      <c r="CH11" s="227"/>
      <c r="CI11" s="227"/>
      <c r="CJ11" s="227"/>
      <c r="CK11" s="228"/>
      <c r="CL11" s="282">
        <f t="shared" si="2"/>
        <v>148217.908</v>
      </c>
      <c r="CM11" s="282"/>
      <c r="CN11" s="282"/>
      <c r="CO11" s="282"/>
      <c r="CP11" s="282"/>
      <c r="CQ11" s="282"/>
      <c r="CR11" s="282"/>
      <c r="CS11" s="282"/>
      <c r="CT11" s="31" t="s">
        <v>11</v>
      </c>
      <c r="CU11" s="32" t="s">
        <v>12</v>
      </c>
      <c r="CV11" s="32" t="s">
        <v>13</v>
      </c>
      <c r="CW11" s="32" t="s">
        <v>14</v>
      </c>
      <c r="CX11" s="429">
        <f t="shared" si="1"/>
        <v>961782.09199999995</v>
      </c>
      <c r="CY11" s="429"/>
      <c r="CZ11" s="429"/>
      <c r="DA11" s="429"/>
      <c r="DB11" s="429"/>
      <c r="DC11" s="429"/>
      <c r="DD11" s="429"/>
    </row>
    <row r="12" spans="1:108" ht="30" customHeight="1" x14ac:dyDescent="0.15">
      <c r="B12" s="554">
        <v>45215</v>
      </c>
      <c r="C12" s="554"/>
      <c r="D12" s="554"/>
      <c r="E12" s="554"/>
      <c r="F12" s="554"/>
      <c r="G12" s="315" t="s">
        <v>542</v>
      </c>
      <c r="H12" s="315"/>
      <c r="I12" s="315"/>
      <c r="J12" s="315"/>
      <c r="K12" s="315"/>
      <c r="L12" s="315" t="s">
        <v>19</v>
      </c>
      <c r="M12" s="315"/>
      <c r="N12" s="315"/>
      <c r="O12" s="315"/>
      <c r="P12" s="315"/>
      <c r="Q12" s="315"/>
      <c r="R12" s="315"/>
      <c r="S12" s="418"/>
      <c r="T12" s="418"/>
      <c r="U12" s="418"/>
      <c r="V12" s="418">
        <v>45260</v>
      </c>
      <c r="W12" s="418"/>
      <c r="X12" s="418"/>
      <c r="Y12" s="314" t="s">
        <v>273</v>
      </c>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t="s">
        <v>255</v>
      </c>
      <c r="AZ12" s="314"/>
      <c r="BA12" s="314"/>
      <c r="BB12" s="314"/>
      <c r="BC12" s="314"/>
      <c r="BD12" s="314"/>
      <c r="BE12" s="314"/>
      <c r="BF12" s="314"/>
      <c r="BG12" s="314"/>
      <c r="BH12" s="314"/>
      <c r="BI12" s="314"/>
      <c r="BJ12" s="314"/>
      <c r="BK12" s="314"/>
      <c r="BL12" s="314"/>
      <c r="BM12" s="314"/>
      <c r="BN12" s="314"/>
      <c r="BO12" s="414"/>
      <c r="BP12" s="414"/>
      <c r="BQ12" s="414"/>
      <c r="BR12" s="414"/>
      <c r="BS12" s="414"/>
      <c r="BT12" s="414"/>
      <c r="BU12" s="414"/>
      <c r="BV12" s="414"/>
      <c r="BW12" s="414"/>
      <c r="BX12" s="282">
        <v>59680</v>
      </c>
      <c r="BY12" s="282"/>
      <c r="BZ12" s="282"/>
      <c r="CA12" s="282"/>
      <c r="CB12" s="282">
        <v>1</v>
      </c>
      <c r="CC12" s="282"/>
      <c r="CD12" s="282"/>
      <c r="CE12" s="226">
        <f t="shared" si="0"/>
        <v>59680</v>
      </c>
      <c r="CF12" s="227"/>
      <c r="CG12" s="227"/>
      <c r="CH12" s="227"/>
      <c r="CI12" s="227"/>
      <c r="CJ12" s="227"/>
      <c r="CK12" s="228"/>
      <c r="CL12" s="282">
        <f t="shared" si="2"/>
        <v>207897.908</v>
      </c>
      <c r="CM12" s="282"/>
      <c r="CN12" s="282"/>
      <c r="CO12" s="282"/>
      <c r="CP12" s="282"/>
      <c r="CQ12" s="282"/>
      <c r="CR12" s="282"/>
      <c r="CS12" s="282"/>
      <c r="CT12" s="31" t="s">
        <v>11</v>
      </c>
      <c r="CU12" s="32" t="s">
        <v>12</v>
      </c>
      <c r="CV12" s="32" t="s">
        <v>13</v>
      </c>
      <c r="CW12" s="32" t="s">
        <v>14</v>
      </c>
      <c r="CX12" s="429">
        <f t="shared" si="1"/>
        <v>902102.09199999995</v>
      </c>
      <c r="CY12" s="429"/>
      <c r="CZ12" s="429"/>
      <c r="DA12" s="429"/>
      <c r="DB12" s="429"/>
      <c r="DC12" s="429"/>
      <c r="DD12" s="429"/>
    </row>
    <row r="13" spans="1:108" ht="30" customHeight="1" x14ac:dyDescent="0.15">
      <c r="B13" s="554">
        <v>45259</v>
      </c>
      <c r="C13" s="554"/>
      <c r="D13" s="554"/>
      <c r="E13" s="554"/>
      <c r="F13" s="554"/>
      <c r="G13" s="315">
        <v>103</v>
      </c>
      <c r="H13" s="315"/>
      <c r="I13" s="315"/>
      <c r="J13" s="315"/>
      <c r="K13" s="315"/>
      <c r="L13" s="315" t="s">
        <v>536</v>
      </c>
      <c r="M13" s="315"/>
      <c r="N13" s="315"/>
      <c r="O13" s="315"/>
      <c r="P13" s="315"/>
      <c r="Q13" s="315"/>
      <c r="R13" s="315"/>
      <c r="S13" s="418"/>
      <c r="T13" s="418"/>
      <c r="U13" s="418"/>
      <c r="V13" s="418">
        <v>45652</v>
      </c>
      <c r="W13" s="418"/>
      <c r="X13" s="418"/>
      <c r="Y13" s="594" t="s">
        <v>523</v>
      </c>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4"/>
      <c r="AV13" s="594"/>
      <c r="AW13" s="594"/>
      <c r="AX13" s="594"/>
      <c r="AY13" s="314" t="s">
        <v>524</v>
      </c>
      <c r="AZ13" s="314"/>
      <c r="BA13" s="314"/>
      <c r="BB13" s="314"/>
      <c r="BC13" s="314"/>
      <c r="BD13" s="314"/>
      <c r="BE13" s="314"/>
      <c r="BF13" s="314"/>
      <c r="BG13" s="314"/>
      <c r="BH13" s="314"/>
      <c r="BI13" s="314"/>
      <c r="BJ13" s="314"/>
      <c r="BK13" s="314"/>
      <c r="BL13" s="314"/>
      <c r="BM13" s="314"/>
      <c r="BN13" s="314"/>
      <c r="BO13" s="537" t="s">
        <v>754</v>
      </c>
      <c r="BP13" s="537"/>
      <c r="BQ13" s="537"/>
      <c r="BR13" s="537"/>
      <c r="BS13" s="537"/>
      <c r="BT13" s="537"/>
      <c r="BU13" s="537"/>
      <c r="BV13" s="537"/>
      <c r="BW13" s="537"/>
      <c r="BX13" s="243">
        <v>8052</v>
      </c>
      <c r="BY13" s="243"/>
      <c r="BZ13" s="243"/>
      <c r="CA13" s="243"/>
      <c r="CB13" s="282">
        <v>1</v>
      </c>
      <c r="CC13" s="282"/>
      <c r="CD13" s="282"/>
      <c r="CE13" s="235">
        <f t="shared" si="0"/>
        <v>8052</v>
      </c>
      <c r="CF13" s="236"/>
      <c r="CG13" s="236"/>
      <c r="CH13" s="236"/>
      <c r="CI13" s="236"/>
      <c r="CJ13" s="236"/>
      <c r="CK13" s="237"/>
      <c r="CL13" s="282">
        <f t="shared" si="2"/>
        <v>215949.908</v>
      </c>
      <c r="CM13" s="282"/>
      <c r="CN13" s="282"/>
      <c r="CO13" s="282"/>
      <c r="CP13" s="282"/>
      <c r="CQ13" s="282"/>
      <c r="CR13" s="282"/>
      <c r="CS13" s="282"/>
      <c r="CT13" s="31" t="s">
        <v>178</v>
      </c>
      <c r="CU13" s="32" t="s">
        <v>12</v>
      </c>
      <c r="CV13" s="32" t="s">
        <v>179</v>
      </c>
      <c r="CW13" s="32" t="s">
        <v>180</v>
      </c>
      <c r="CX13" s="429">
        <f t="shared" si="1"/>
        <v>894050.09199999995</v>
      </c>
      <c r="CY13" s="429"/>
      <c r="CZ13" s="429"/>
      <c r="DA13" s="429"/>
      <c r="DB13" s="429"/>
      <c r="DC13" s="429"/>
      <c r="DD13" s="429"/>
    </row>
    <row r="14" spans="1:108" ht="30" customHeight="1" x14ac:dyDescent="0.15">
      <c r="B14" s="554">
        <v>45238</v>
      </c>
      <c r="C14" s="554"/>
      <c r="D14" s="554"/>
      <c r="E14" s="554"/>
      <c r="F14" s="554"/>
      <c r="G14" s="315" t="s">
        <v>275</v>
      </c>
      <c r="H14" s="315"/>
      <c r="I14" s="315"/>
      <c r="J14" s="315"/>
      <c r="K14" s="315"/>
      <c r="L14" s="315" t="s">
        <v>30</v>
      </c>
      <c r="M14" s="315"/>
      <c r="N14" s="315"/>
      <c r="O14" s="315"/>
      <c r="P14" s="315"/>
      <c r="Q14" s="315"/>
      <c r="R14" s="315"/>
      <c r="S14" s="418">
        <v>45350</v>
      </c>
      <c r="T14" s="418"/>
      <c r="U14" s="418"/>
      <c r="V14" s="418">
        <v>45373</v>
      </c>
      <c r="W14" s="418"/>
      <c r="X14" s="418"/>
      <c r="Y14" s="314" t="s">
        <v>600</v>
      </c>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4"/>
      <c r="BL14" s="314"/>
      <c r="BM14" s="314"/>
      <c r="BN14" s="314"/>
      <c r="BO14" s="414" t="s">
        <v>601</v>
      </c>
      <c r="BP14" s="414"/>
      <c r="BQ14" s="414"/>
      <c r="BR14" s="414"/>
      <c r="BS14" s="414"/>
      <c r="BT14" s="414"/>
      <c r="BU14" s="414"/>
      <c r="BV14" s="414"/>
      <c r="BW14" s="414"/>
      <c r="BX14" s="282">
        <v>395000</v>
      </c>
      <c r="BY14" s="282"/>
      <c r="BZ14" s="282"/>
      <c r="CA14" s="282"/>
      <c r="CB14" s="282">
        <v>1</v>
      </c>
      <c r="CC14" s="282"/>
      <c r="CD14" s="282"/>
      <c r="CE14" s="226">
        <f t="shared" si="0"/>
        <v>395000</v>
      </c>
      <c r="CF14" s="227"/>
      <c r="CG14" s="227"/>
      <c r="CH14" s="227"/>
      <c r="CI14" s="227"/>
      <c r="CJ14" s="227"/>
      <c r="CK14" s="228"/>
      <c r="CL14" s="282">
        <f t="shared" si="2"/>
        <v>610949.90800000005</v>
      </c>
      <c r="CM14" s="282"/>
      <c r="CN14" s="282"/>
      <c r="CO14" s="282"/>
      <c r="CP14" s="282"/>
      <c r="CQ14" s="282"/>
      <c r="CR14" s="282"/>
      <c r="CS14" s="282"/>
      <c r="CT14" s="31" t="s">
        <v>246</v>
      </c>
      <c r="CU14" s="32" t="s">
        <v>12</v>
      </c>
      <c r="CV14" s="32" t="s">
        <v>247</v>
      </c>
      <c r="CW14" s="32" t="s">
        <v>248</v>
      </c>
      <c r="CX14" s="429">
        <f t="shared" si="1"/>
        <v>499050.09199999995</v>
      </c>
      <c r="CY14" s="429"/>
      <c r="CZ14" s="429"/>
      <c r="DA14" s="429"/>
      <c r="DB14" s="429"/>
      <c r="DC14" s="429"/>
      <c r="DD14" s="429"/>
    </row>
    <row r="15" spans="1:108" ht="30" customHeight="1" x14ac:dyDescent="0.15">
      <c r="B15" s="554"/>
      <c r="C15" s="554"/>
      <c r="D15" s="554"/>
      <c r="E15" s="554"/>
      <c r="F15" s="554"/>
      <c r="G15" s="315"/>
      <c r="H15" s="315"/>
      <c r="I15" s="315"/>
      <c r="J15" s="315"/>
      <c r="K15" s="315"/>
      <c r="L15" s="315"/>
      <c r="M15" s="315"/>
      <c r="N15" s="315"/>
      <c r="O15" s="315"/>
      <c r="P15" s="315"/>
      <c r="Q15" s="315"/>
      <c r="R15" s="315"/>
      <c r="S15" s="418"/>
      <c r="T15" s="418"/>
      <c r="U15" s="418"/>
      <c r="V15" s="418"/>
      <c r="W15" s="418"/>
      <c r="X15" s="418"/>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414"/>
      <c r="BP15" s="414"/>
      <c r="BQ15" s="414"/>
      <c r="BR15" s="414"/>
      <c r="BS15" s="414"/>
      <c r="BT15" s="414"/>
      <c r="BU15" s="414"/>
      <c r="BV15" s="414"/>
      <c r="BW15" s="414"/>
      <c r="BX15" s="282"/>
      <c r="BY15" s="282"/>
      <c r="BZ15" s="282"/>
      <c r="CA15" s="282"/>
      <c r="CB15" s="282"/>
      <c r="CC15" s="282"/>
      <c r="CD15" s="282"/>
      <c r="CE15" s="249">
        <f>SUM(CE4:CK14)</f>
        <v>610949.90800000005</v>
      </c>
      <c r="CF15" s="250"/>
      <c r="CG15" s="250"/>
      <c r="CH15" s="250"/>
      <c r="CI15" s="250"/>
      <c r="CJ15" s="250"/>
      <c r="CK15" s="251"/>
      <c r="CL15" s="282"/>
      <c r="CM15" s="282"/>
      <c r="CN15" s="282"/>
      <c r="CO15" s="282"/>
      <c r="CP15" s="282"/>
      <c r="CQ15" s="282"/>
      <c r="CR15" s="282"/>
      <c r="CS15" s="282"/>
      <c r="CT15" s="31" t="s">
        <v>252</v>
      </c>
      <c r="CU15" s="32" t="s">
        <v>12</v>
      </c>
      <c r="CV15" s="32" t="s">
        <v>253</v>
      </c>
      <c r="CW15" s="32" t="s">
        <v>254</v>
      </c>
      <c r="CX15" s="429">
        <f t="shared" si="1"/>
        <v>1110000</v>
      </c>
      <c r="CY15" s="429"/>
      <c r="CZ15" s="429"/>
      <c r="DA15" s="429"/>
      <c r="DB15" s="429"/>
      <c r="DC15" s="429"/>
      <c r="DD15" s="429"/>
    </row>
    <row r="16" spans="1:108" x14ac:dyDescent="0.15">
      <c r="K16" s="16"/>
      <c r="L16" s="12"/>
      <c r="M16" s="12"/>
      <c r="N16" s="12"/>
      <c r="O16" s="12"/>
      <c r="P16" s="12"/>
      <c r="Q16" s="12"/>
      <c r="R16" s="12"/>
      <c r="S16" s="12"/>
      <c r="T16" s="12"/>
      <c r="U16" s="12"/>
      <c r="V16" s="12"/>
      <c r="W16" s="18"/>
      <c r="X16" s="18"/>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5"/>
      <c r="CT16" s="15"/>
      <c r="CU16" s="15"/>
      <c r="CV16" s="15"/>
      <c r="CW16" s="15"/>
      <c r="CX16" s="15"/>
    </row>
    <row r="17" spans="11:102" x14ac:dyDescent="0.15">
      <c r="K17" s="16"/>
      <c r="L17" s="12"/>
      <c r="M17" s="12"/>
      <c r="N17" s="12"/>
      <c r="O17" s="12"/>
      <c r="P17" s="12"/>
      <c r="Q17" s="12"/>
      <c r="R17" s="12"/>
      <c r="S17" s="12"/>
      <c r="T17" s="12"/>
      <c r="U17" s="12"/>
      <c r="V17" s="12"/>
      <c r="W17" s="18"/>
      <c r="X17" s="18"/>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5"/>
      <c r="CT17" s="15"/>
      <c r="CU17" s="15"/>
      <c r="CV17" s="15"/>
      <c r="CW17" s="15"/>
      <c r="CX17" s="15"/>
    </row>
    <row r="18" spans="11:102" x14ac:dyDescent="0.15">
      <c r="K18" s="16"/>
      <c r="L18" s="12"/>
      <c r="M18" s="12"/>
      <c r="N18" s="12"/>
      <c r="O18" s="12"/>
      <c r="P18" s="12"/>
      <c r="Q18" s="12"/>
      <c r="R18" s="12"/>
      <c r="S18" s="12"/>
      <c r="T18" s="12"/>
      <c r="U18" s="12"/>
      <c r="V18" s="12"/>
      <c r="W18" s="18"/>
      <c r="X18" s="18"/>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5"/>
      <c r="CT18" s="15"/>
      <c r="CU18" s="15"/>
      <c r="CV18" s="15"/>
      <c r="CW18" s="15"/>
      <c r="CX18" s="15"/>
    </row>
    <row r="19" spans="11:102" x14ac:dyDescent="0.15">
      <c r="K19" s="16"/>
      <c r="L19" s="12"/>
      <c r="M19" s="12"/>
      <c r="N19" s="12"/>
      <c r="O19" s="12"/>
      <c r="P19" s="12"/>
      <c r="Q19" s="12"/>
      <c r="R19" s="12"/>
      <c r="S19" s="12"/>
      <c r="T19" s="12"/>
      <c r="U19" s="12"/>
      <c r="V19" s="12"/>
      <c r="W19" s="18"/>
      <c r="X19" s="18"/>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5"/>
      <c r="CT19" s="15"/>
      <c r="CU19" s="15"/>
      <c r="CV19" s="15"/>
      <c r="CW19" s="15"/>
      <c r="CX19" s="15"/>
    </row>
    <row r="20" spans="11:102" x14ac:dyDescent="0.15">
      <c r="K20" s="16"/>
      <c r="L20" s="12"/>
      <c r="M20" s="12"/>
      <c r="N20" s="12"/>
      <c r="O20" s="12"/>
      <c r="P20" s="12"/>
      <c r="Q20" s="12"/>
      <c r="R20" s="12"/>
      <c r="S20" s="12"/>
      <c r="T20" s="12"/>
      <c r="U20" s="12"/>
      <c r="V20" s="12"/>
      <c r="W20" s="18"/>
      <c r="X20" s="18"/>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5"/>
      <c r="CT20" s="15"/>
      <c r="CU20" s="15"/>
      <c r="CV20" s="15"/>
      <c r="CW20" s="15"/>
      <c r="CX20" s="15"/>
    </row>
    <row r="21" spans="11:102" x14ac:dyDescent="0.15">
      <c r="K21" s="16"/>
      <c r="L21" s="12"/>
      <c r="M21" s="12"/>
      <c r="N21" s="12"/>
      <c r="O21" s="12"/>
      <c r="P21" s="12"/>
      <c r="Q21" s="12"/>
      <c r="R21" s="12"/>
      <c r="S21" s="12"/>
      <c r="T21" s="12"/>
      <c r="U21" s="12"/>
      <c r="V21" s="12"/>
      <c r="W21" s="18"/>
      <c r="X21" s="18"/>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5"/>
      <c r="CT21" s="15"/>
      <c r="CU21" s="15"/>
      <c r="CV21" s="15"/>
      <c r="CW21" s="15"/>
      <c r="CX21" s="15"/>
    </row>
    <row r="22" spans="11:102" x14ac:dyDescent="0.15">
      <c r="K22" s="16"/>
      <c r="L22" s="12"/>
      <c r="M22" s="12"/>
      <c r="N22" s="12"/>
      <c r="O22" s="12"/>
      <c r="P22" s="12"/>
      <c r="Q22" s="12"/>
      <c r="R22" s="12"/>
      <c r="S22" s="12"/>
      <c r="T22" s="12"/>
      <c r="U22" s="12"/>
      <c r="V22" s="12"/>
      <c r="W22" s="18"/>
      <c r="X22" s="18"/>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5"/>
      <c r="CT22" s="15"/>
      <c r="CU22" s="15"/>
      <c r="CV22" s="15"/>
      <c r="CW22" s="15"/>
      <c r="CX22" s="15"/>
    </row>
    <row r="23" spans="11:102" x14ac:dyDescent="0.15">
      <c r="K23" s="16"/>
      <c r="L23" s="12"/>
      <c r="M23" s="12"/>
      <c r="N23" s="12"/>
      <c r="O23" s="12"/>
      <c r="P23" s="12"/>
      <c r="Q23" s="12"/>
      <c r="R23" s="12"/>
      <c r="S23" s="12"/>
      <c r="T23" s="12"/>
      <c r="U23" s="12"/>
      <c r="V23" s="12"/>
      <c r="W23" s="18"/>
      <c r="X23" s="18"/>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5"/>
      <c r="CT23" s="15"/>
      <c r="CU23" s="15"/>
      <c r="CV23" s="15"/>
      <c r="CW23" s="15"/>
      <c r="CX23" s="15"/>
    </row>
    <row r="24" spans="11:102" x14ac:dyDescent="0.15">
      <c r="K24" s="16"/>
      <c r="L24" s="12"/>
      <c r="M24" s="12"/>
      <c r="N24" s="12"/>
      <c r="O24" s="12"/>
      <c r="P24" s="12"/>
      <c r="Q24" s="12"/>
      <c r="R24" s="12"/>
      <c r="S24" s="12"/>
      <c r="T24" s="12"/>
      <c r="U24" s="12"/>
      <c r="V24" s="12"/>
      <c r="W24" s="18"/>
      <c r="X24" s="18"/>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5"/>
      <c r="CT24" s="15"/>
      <c r="CU24" s="15"/>
      <c r="CV24" s="15"/>
      <c r="CW24" s="15"/>
      <c r="CX24" s="15"/>
    </row>
    <row r="25" spans="11:102" x14ac:dyDescent="0.15">
      <c r="K25" s="16"/>
      <c r="L25" s="12"/>
      <c r="M25" s="12"/>
      <c r="N25" s="12"/>
      <c r="O25" s="12"/>
      <c r="P25" s="12"/>
      <c r="Q25" s="12"/>
      <c r="R25" s="12"/>
      <c r="S25" s="12"/>
      <c r="T25" s="12"/>
      <c r="U25" s="12"/>
      <c r="V25" s="12"/>
      <c r="W25" s="18"/>
      <c r="X25" s="18"/>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5"/>
      <c r="CT25" s="15"/>
      <c r="CU25" s="15"/>
      <c r="CV25" s="15"/>
      <c r="CW25" s="15"/>
      <c r="CX25" s="15"/>
    </row>
    <row r="26" spans="11:102" x14ac:dyDescent="0.15">
      <c r="K26" s="16"/>
      <c r="L26" s="12"/>
      <c r="M26" s="12"/>
      <c r="N26" s="12"/>
      <c r="O26" s="12"/>
      <c r="P26" s="12"/>
      <c r="Q26" s="12"/>
      <c r="R26" s="12"/>
      <c r="S26" s="12"/>
      <c r="T26" s="12"/>
      <c r="U26" s="12"/>
      <c r="V26" s="12"/>
      <c r="W26" s="18"/>
      <c r="X26" s="18"/>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5"/>
      <c r="CT26" s="15"/>
      <c r="CU26" s="15"/>
      <c r="CV26" s="15"/>
      <c r="CW26" s="15"/>
      <c r="CX26" s="15"/>
    </row>
    <row r="27" spans="11:102" x14ac:dyDescent="0.15">
      <c r="K27" s="16"/>
      <c r="L27" s="12"/>
      <c r="M27" s="12"/>
      <c r="N27" s="12"/>
      <c r="O27" s="12"/>
      <c r="P27" s="12"/>
      <c r="Q27" s="12"/>
      <c r="R27" s="12"/>
      <c r="S27" s="12"/>
      <c r="T27" s="12"/>
      <c r="U27" s="12"/>
      <c r="V27" s="12"/>
      <c r="W27" s="18"/>
      <c r="X27" s="18"/>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5"/>
      <c r="CT27" s="15"/>
      <c r="CU27" s="15"/>
      <c r="CV27" s="15"/>
      <c r="CW27" s="15"/>
      <c r="CX27" s="15"/>
    </row>
    <row r="28" spans="11:102" x14ac:dyDescent="0.15">
      <c r="K28" s="16"/>
      <c r="L28" s="12"/>
      <c r="M28" s="12"/>
      <c r="N28" s="12"/>
      <c r="O28" s="12"/>
      <c r="P28" s="12"/>
      <c r="Q28" s="12"/>
      <c r="R28" s="12"/>
      <c r="S28" s="12"/>
      <c r="T28" s="12"/>
      <c r="U28" s="12"/>
      <c r="V28" s="12"/>
      <c r="W28" s="18"/>
      <c r="X28" s="18"/>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5"/>
      <c r="CT28" s="15"/>
      <c r="CU28" s="15"/>
      <c r="CV28" s="15"/>
      <c r="CW28" s="15"/>
      <c r="CX28" s="15"/>
    </row>
    <row r="29" spans="11:102" x14ac:dyDescent="0.15">
      <c r="K29" s="16"/>
      <c r="L29" s="12"/>
      <c r="M29" s="12"/>
      <c r="N29" s="12"/>
      <c r="O29" s="12"/>
      <c r="P29" s="12"/>
      <c r="Q29" s="12"/>
      <c r="R29" s="12"/>
      <c r="S29" s="12"/>
      <c r="T29" s="12"/>
      <c r="U29" s="12"/>
      <c r="V29" s="12"/>
      <c r="W29" s="18"/>
      <c r="X29" s="18"/>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5"/>
      <c r="CT29" s="15"/>
      <c r="CU29" s="15"/>
      <c r="CV29" s="15"/>
      <c r="CW29" s="15"/>
      <c r="CX29" s="15"/>
    </row>
    <row r="30" spans="11:102" x14ac:dyDescent="0.15">
      <c r="K30" s="16"/>
      <c r="L30" s="12"/>
      <c r="M30" s="12"/>
      <c r="N30" s="12"/>
      <c r="O30" s="12"/>
      <c r="P30" s="12"/>
      <c r="Q30" s="12"/>
      <c r="R30" s="12"/>
      <c r="S30" s="12"/>
      <c r="T30" s="12"/>
      <c r="U30" s="12"/>
      <c r="V30" s="12"/>
      <c r="W30" s="18"/>
      <c r="X30" s="18"/>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5"/>
      <c r="CT30" s="15"/>
      <c r="CU30" s="15"/>
      <c r="CV30" s="15"/>
      <c r="CW30" s="15"/>
      <c r="CX30" s="15"/>
    </row>
    <row r="31" spans="11:102" x14ac:dyDescent="0.15">
      <c r="K31" s="16"/>
      <c r="L31" s="12"/>
      <c r="M31" s="12"/>
      <c r="N31" s="12"/>
      <c r="O31" s="12"/>
      <c r="P31" s="12"/>
      <c r="Q31" s="12"/>
      <c r="R31" s="12"/>
      <c r="S31" s="12"/>
      <c r="T31" s="12"/>
      <c r="U31" s="12"/>
      <c r="V31" s="12"/>
      <c r="W31" s="18"/>
      <c r="X31" s="18"/>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5"/>
      <c r="CT31" s="15"/>
      <c r="CU31" s="15"/>
      <c r="CV31" s="15"/>
      <c r="CW31" s="15"/>
      <c r="CX31" s="15"/>
    </row>
    <row r="32" spans="11:102" x14ac:dyDescent="0.15">
      <c r="K32" s="16"/>
      <c r="L32" s="12"/>
      <c r="M32" s="12"/>
      <c r="N32" s="12"/>
      <c r="O32" s="12"/>
      <c r="P32" s="12"/>
      <c r="Q32" s="12"/>
      <c r="R32" s="12"/>
      <c r="S32" s="12"/>
      <c r="T32" s="12"/>
      <c r="U32" s="12"/>
      <c r="V32" s="12"/>
      <c r="W32" s="18"/>
      <c r="X32" s="18"/>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5"/>
      <c r="CT32" s="15"/>
      <c r="CU32" s="15"/>
      <c r="CV32" s="15"/>
      <c r="CW32" s="15"/>
      <c r="CX32" s="15"/>
    </row>
    <row r="33" spans="1:102" x14ac:dyDescent="0.15">
      <c r="K33" s="16"/>
      <c r="L33" s="12"/>
      <c r="M33" s="12"/>
      <c r="N33" s="12"/>
      <c r="O33" s="12"/>
      <c r="P33" s="12"/>
      <c r="Q33" s="12"/>
      <c r="R33" s="12"/>
      <c r="S33" s="12"/>
      <c r="T33" s="12"/>
      <c r="U33" s="12"/>
      <c r="V33" s="12"/>
      <c r="W33" s="18"/>
      <c r="X33" s="18"/>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5"/>
      <c r="CT33" s="15"/>
      <c r="CU33" s="15"/>
      <c r="CV33" s="15"/>
      <c r="CW33" s="15"/>
      <c r="CX33" s="15"/>
    </row>
    <row r="34" spans="1:102" s="2" customFormat="1" ht="18" customHeight="1" x14ac:dyDescent="0.15">
      <c r="A34" s="4"/>
      <c r="K34" s="16"/>
      <c r="L34" s="12"/>
      <c r="M34" s="12"/>
      <c r="N34" s="12"/>
      <c r="O34" s="12"/>
      <c r="P34" s="12"/>
      <c r="Q34" s="12"/>
      <c r="R34" s="12"/>
      <c r="S34" s="12"/>
      <c r="T34" s="12"/>
      <c r="U34" s="12"/>
      <c r="V34" s="12"/>
      <c r="W34" s="18"/>
      <c r="X34" s="18"/>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5"/>
      <c r="CT34" s="15"/>
      <c r="CU34" s="15"/>
      <c r="CV34" s="15"/>
      <c r="CW34" s="15"/>
      <c r="CX34" s="15"/>
    </row>
    <row r="35" spans="1:102" x14ac:dyDescent="0.15">
      <c r="K35" s="16"/>
      <c r="L35" s="12"/>
      <c r="M35" s="12"/>
      <c r="N35" s="12"/>
      <c r="O35" s="12"/>
      <c r="P35" s="12"/>
      <c r="Q35" s="12"/>
      <c r="R35" s="12"/>
      <c r="S35" s="12"/>
      <c r="T35" s="12"/>
      <c r="U35" s="12"/>
      <c r="V35" s="12"/>
      <c r="W35" s="18"/>
      <c r="X35" s="18"/>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5"/>
      <c r="CT35" s="15"/>
      <c r="CU35" s="15"/>
      <c r="CV35" s="15"/>
      <c r="CW35" s="15"/>
      <c r="CX35" s="15"/>
    </row>
    <row r="36" spans="1:102" x14ac:dyDescent="0.15">
      <c r="K36" s="16"/>
      <c r="L36" s="12"/>
      <c r="M36" s="12"/>
      <c r="N36" s="12"/>
      <c r="O36" s="12"/>
      <c r="P36" s="12"/>
      <c r="Q36" s="12"/>
      <c r="R36" s="12"/>
      <c r="S36" s="12"/>
      <c r="T36" s="12"/>
      <c r="U36" s="12"/>
      <c r="V36" s="12"/>
      <c r="W36" s="18"/>
      <c r="X36" s="18"/>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5"/>
      <c r="CT36" s="15"/>
      <c r="CU36" s="15"/>
      <c r="CV36" s="15"/>
      <c r="CW36" s="15"/>
      <c r="CX36" s="15"/>
    </row>
    <row r="37" spans="1:102" x14ac:dyDescent="0.15">
      <c r="K37" s="16"/>
      <c r="L37" s="12"/>
      <c r="M37" s="12"/>
      <c r="N37" s="12"/>
      <c r="O37" s="12"/>
      <c r="P37" s="12"/>
      <c r="Q37" s="12"/>
      <c r="R37" s="12"/>
      <c r="S37" s="12"/>
      <c r="T37" s="12"/>
      <c r="U37" s="12"/>
      <c r="V37" s="12"/>
      <c r="W37" s="18"/>
      <c r="X37" s="18"/>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5"/>
      <c r="CT37" s="15"/>
      <c r="CU37" s="15"/>
      <c r="CV37" s="15"/>
      <c r="CW37" s="15"/>
      <c r="CX37" s="15"/>
    </row>
    <row r="38" spans="1:102" x14ac:dyDescent="0.15">
      <c r="K38" s="16"/>
      <c r="L38" s="12"/>
      <c r="M38" s="12"/>
      <c r="N38" s="12"/>
      <c r="O38" s="12"/>
      <c r="P38" s="12"/>
      <c r="Q38" s="12"/>
      <c r="R38" s="12"/>
      <c r="S38" s="12"/>
      <c r="T38" s="12"/>
      <c r="U38" s="12"/>
      <c r="V38" s="12"/>
      <c r="W38" s="18"/>
      <c r="X38" s="18"/>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5"/>
      <c r="CT38" s="15"/>
      <c r="CU38" s="15"/>
      <c r="CV38" s="15"/>
      <c r="CW38" s="15"/>
      <c r="CX38" s="15"/>
    </row>
    <row r="39" spans="1:102" x14ac:dyDescent="0.15">
      <c r="K39" s="16"/>
      <c r="L39" s="12"/>
      <c r="M39" s="12"/>
      <c r="N39" s="12"/>
      <c r="O39" s="12"/>
      <c r="P39" s="12"/>
      <c r="Q39" s="12"/>
      <c r="R39" s="12"/>
      <c r="S39" s="12"/>
      <c r="T39" s="12"/>
      <c r="U39" s="12"/>
      <c r="V39" s="12"/>
      <c r="W39" s="18"/>
      <c r="X39" s="18"/>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5"/>
      <c r="CT39" s="15"/>
      <c r="CU39" s="15"/>
      <c r="CV39" s="15"/>
      <c r="CW39" s="15"/>
      <c r="CX39" s="15"/>
    </row>
    <row r="40" spans="1:102" x14ac:dyDescent="0.15">
      <c r="K40" s="16"/>
      <c r="L40" s="12"/>
      <c r="M40" s="12"/>
      <c r="N40" s="12"/>
      <c r="O40" s="12"/>
      <c r="P40" s="12"/>
      <c r="Q40" s="12"/>
      <c r="R40" s="12"/>
      <c r="S40" s="12"/>
      <c r="T40" s="12"/>
      <c r="U40" s="12"/>
      <c r="V40" s="12"/>
      <c r="W40" s="18"/>
      <c r="X40" s="18"/>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5"/>
      <c r="CT40" s="15"/>
      <c r="CU40" s="15"/>
      <c r="CV40" s="15"/>
      <c r="CW40" s="15"/>
      <c r="CX40" s="15"/>
    </row>
    <row r="41" spans="1:102" x14ac:dyDescent="0.15">
      <c r="K41" s="16"/>
      <c r="L41" s="12"/>
      <c r="M41" s="12"/>
      <c r="N41" s="12"/>
      <c r="O41" s="12"/>
      <c r="P41" s="12"/>
      <c r="Q41" s="12"/>
      <c r="R41" s="12"/>
      <c r="S41" s="12"/>
      <c r="T41" s="12"/>
      <c r="U41" s="12"/>
      <c r="V41" s="12"/>
      <c r="W41" s="18"/>
      <c r="X41" s="18"/>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5"/>
      <c r="CT41" s="15"/>
      <c r="CU41" s="15"/>
      <c r="CV41" s="15"/>
      <c r="CW41" s="15"/>
      <c r="CX41" s="15"/>
    </row>
    <row r="42" spans="1:102" x14ac:dyDescent="0.15">
      <c r="K42" s="16"/>
      <c r="L42" s="12"/>
      <c r="M42" s="12"/>
      <c r="N42" s="12"/>
      <c r="O42" s="12"/>
      <c r="P42" s="12"/>
      <c r="Q42" s="12"/>
      <c r="R42" s="12"/>
      <c r="S42" s="12"/>
      <c r="T42" s="12"/>
      <c r="U42" s="12"/>
      <c r="V42" s="12"/>
      <c r="W42" s="18"/>
      <c r="X42" s="18"/>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5"/>
      <c r="CT42" s="15"/>
      <c r="CU42" s="15"/>
      <c r="CV42" s="15"/>
      <c r="CW42" s="15"/>
      <c r="CX42" s="15"/>
    </row>
    <row r="43" spans="1:102" x14ac:dyDescent="0.15">
      <c r="K43" s="16"/>
      <c r="L43" s="12"/>
      <c r="M43" s="12"/>
      <c r="N43" s="12"/>
      <c r="O43" s="12"/>
      <c r="P43" s="12"/>
      <c r="Q43" s="12"/>
      <c r="R43" s="12"/>
      <c r="S43" s="12"/>
      <c r="T43" s="12"/>
      <c r="U43" s="12"/>
      <c r="V43" s="12"/>
      <c r="W43" s="18"/>
      <c r="X43" s="18"/>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5"/>
      <c r="CT43" s="15"/>
      <c r="CU43" s="15"/>
      <c r="CV43" s="15"/>
      <c r="CW43" s="15"/>
      <c r="CX43" s="15"/>
    </row>
    <row r="44" spans="1:102" x14ac:dyDescent="0.15">
      <c r="K44" s="16"/>
      <c r="L44" s="12"/>
      <c r="M44" s="12"/>
      <c r="N44" s="12"/>
      <c r="O44" s="12"/>
      <c r="P44" s="12"/>
      <c r="Q44" s="12"/>
      <c r="R44" s="12"/>
      <c r="S44" s="12"/>
      <c r="T44" s="12"/>
      <c r="U44" s="12"/>
      <c r="V44" s="12"/>
      <c r="W44" s="18"/>
      <c r="X44" s="18"/>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5"/>
      <c r="CT44" s="15"/>
      <c r="CU44" s="15"/>
      <c r="CV44" s="15"/>
      <c r="CW44" s="15"/>
      <c r="CX44" s="15"/>
    </row>
    <row r="45" spans="1:102" x14ac:dyDescent="0.15">
      <c r="K45" s="16"/>
      <c r="L45" s="12"/>
      <c r="M45" s="12"/>
      <c r="N45" s="12"/>
      <c r="O45" s="12"/>
      <c r="P45" s="12"/>
      <c r="Q45" s="12"/>
      <c r="R45" s="12"/>
      <c r="S45" s="12"/>
      <c r="T45" s="12"/>
      <c r="U45" s="12"/>
      <c r="V45" s="12"/>
      <c r="W45" s="18"/>
      <c r="X45" s="18"/>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5"/>
      <c r="CT45" s="15"/>
      <c r="CU45" s="15"/>
      <c r="CV45" s="15"/>
      <c r="CW45" s="15"/>
      <c r="CX45" s="15"/>
    </row>
    <row r="46" spans="1:102" x14ac:dyDescent="0.15">
      <c r="K46" s="16"/>
      <c r="L46" s="12"/>
      <c r="M46" s="12"/>
      <c r="N46" s="12"/>
      <c r="O46" s="12"/>
      <c r="P46" s="12"/>
      <c r="Q46" s="12"/>
      <c r="R46" s="12"/>
      <c r="S46" s="12"/>
      <c r="T46" s="12"/>
      <c r="U46" s="12"/>
      <c r="V46" s="12"/>
      <c r="W46" s="18"/>
      <c r="X46" s="18"/>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5"/>
      <c r="CT46" s="15"/>
      <c r="CU46" s="15"/>
      <c r="CV46" s="15"/>
      <c r="CW46" s="15"/>
      <c r="CX46" s="15"/>
    </row>
    <row r="47" spans="1:102" x14ac:dyDescent="0.15">
      <c r="K47" s="16"/>
      <c r="L47" s="12"/>
      <c r="M47" s="12"/>
      <c r="N47" s="12"/>
      <c r="O47" s="12"/>
      <c r="P47" s="12"/>
      <c r="Q47" s="12"/>
      <c r="R47" s="12"/>
      <c r="S47" s="12"/>
      <c r="T47" s="12"/>
      <c r="U47" s="12"/>
      <c r="V47" s="12"/>
      <c r="W47" s="18"/>
      <c r="X47" s="18"/>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5"/>
      <c r="CT47" s="15"/>
      <c r="CU47" s="15"/>
      <c r="CV47" s="15"/>
      <c r="CW47" s="15"/>
      <c r="CX47" s="15"/>
    </row>
    <row r="48" spans="1:102" x14ac:dyDescent="0.15">
      <c r="K48" s="16"/>
      <c r="L48" s="12"/>
      <c r="M48" s="12"/>
      <c r="N48" s="12"/>
      <c r="O48" s="12"/>
      <c r="P48" s="12"/>
      <c r="Q48" s="12"/>
      <c r="R48" s="12"/>
      <c r="S48" s="12"/>
      <c r="T48" s="12"/>
      <c r="U48" s="12"/>
      <c r="V48" s="12"/>
      <c r="W48" s="18"/>
      <c r="X48" s="18"/>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5"/>
      <c r="CT48" s="15"/>
      <c r="CU48" s="15"/>
      <c r="CV48" s="15"/>
      <c r="CW48" s="15"/>
      <c r="CX48" s="15"/>
    </row>
    <row r="49" spans="11:102" x14ac:dyDescent="0.15">
      <c r="K49" s="16"/>
      <c r="L49" s="12"/>
      <c r="M49" s="12"/>
      <c r="N49" s="12"/>
      <c r="O49" s="12"/>
      <c r="P49" s="12"/>
      <c r="Q49" s="12"/>
      <c r="R49" s="12"/>
      <c r="S49" s="12"/>
      <c r="T49" s="12"/>
      <c r="U49" s="12"/>
      <c r="V49" s="12"/>
      <c r="W49" s="18"/>
      <c r="X49" s="18"/>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5"/>
      <c r="CT49" s="15"/>
      <c r="CU49" s="15"/>
      <c r="CV49" s="15"/>
      <c r="CW49" s="15"/>
      <c r="CX49" s="15"/>
    </row>
    <row r="50" spans="11:102" x14ac:dyDescent="0.15">
      <c r="K50" s="16"/>
      <c r="L50" s="12"/>
      <c r="M50" s="12"/>
      <c r="N50" s="12"/>
      <c r="O50" s="12"/>
      <c r="P50" s="12"/>
      <c r="Q50" s="12"/>
      <c r="R50" s="12"/>
      <c r="S50" s="12"/>
      <c r="T50" s="12"/>
      <c r="U50" s="12"/>
      <c r="V50" s="12"/>
      <c r="W50" s="18"/>
      <c r="X50" s="18"/>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5"/>
      <c r="CT50" s="15"/>
      <c r="CU50" s="15"/>
      <c r="CV50" s="15"/>
      <c r="CW50" s="15"/>
      <c r="CX50" s="15"/>
    </row>
    <row r="150" spans="2:101" s="5" customFormat="1" ht="18" customHeight="1" x14ac:dyDescent="0.15">
      <c r="B150" s="2"/>
      <c r="C150" s="2"/>
      <c r="D150" s="2"/>
      <c r="E150" s="2"/>
      <c r="F150" s="2"/>
      <c r="G150" s="2"/>
      <c r="H150" s="2"/>
      <c r="I150" s="2"/>
      <c r="J150" s="2"/>
      <c r="K150" s="2"/>
      <c r="L150" s="1"/>
      <c r="M150" s="1"/>
      <c r="N150" s="1"/>
      <c r="O150" s="1"/>
      <c r="P150" s="1"/>
      <c r="Q150" s="1"/>
      <c r="R150" s="1"/>
      <c r="S150" s="1"/>
      <c r="T150" s="1"/>
      <c r="U150" s="1"/>
      <c r="V150" s="1"/>
      <c r="W150" s="10"/>
      <c r="X150" s="10"/>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T150" s="6"/>
      <c r="CU150" s="6"/>
      <c r="CV150" s="6"/>
      <c r="CW150" s="6"/>
    </row>
    <row r="167" spans="1:102" s="4" customFormat="1" ht="18" customHeight="1" x14ac:dyDescent="0.15">
      <c r="A167" s="1"/>
      <c r="B167" s="2"/>
      <c r="C167" s="2"/>
      <c r="D167" s="2"/>
      <c r="E167" s="2"/>
      <c r="F167" s="2"/>
      <c r="G167" s="2"/>
      <c r="H167" s="2"/>
      <c r="I167" s="2"/>
      <c r="J167" s="2"/>
      <c r="K167" s="2"/>
      <c r="L167" s="1"/>
      <c r="M167" s="1"/>
      <c r="N167" s="1"/>
      <c r="O167" s="1"/>
      <c r="P167" s="1"/>
      <c r="Q167" s="1"/>
      <c r="R167" s="1"/>
      <c r="S167" s="1"/>
      <c r="T167" s="1"/>
      <c r="U167" s="1"/>
      <c r="V167" s="1"/>
      <c r="W167" s="10"/>
      <c r="X167" s="10"/>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5"/>
      <c r="CT167" s="5"/>
      <c r="CU167" s="5"/>
      <c r="CV167" s="5"/>
      <c r="CW167" s="5"/>
      <c r="CX167" s="6"/>
    </row>
    <row r="168" spans="1:102" ht="18" customHeight="1" x14ac:dyDescent="0.15"/>
    <row r="169" spans="1:102" ht="18" customHeight="1" x14ac:dyDescent="0.15"/>
    <row r="170" spans="1:102" ht="18" customHeight="1" x14ac:dyDescent="0.15"/>
    <row r="171" spans="1:102" ht="18" customHeight="1" x14ac:dyDescent="0.15"/>
    <row r="172" spans="1:102" ht="18" customHeight="1" x14ac:dyDescent="0.15"/>
    <row r="173" spans="1:102" ht="18" customHeight="1" x14ac:dyDescent="0.15"/>
    <row r="174" spans="1:102" s="2" customFormat="1" ht="18" customHeight="1" x14ac:dyDescent="0.15">
      <c r="A174" s="1"/>
      <c r="L174" s="1"/>
      <c r="M174" s="1"/>
      <c r="N174" s="1"/>
      <c r="O174" s="1"/>
      <c r="P174" s="1"/>
      <c r="Q174" s="1"/>
      <c r="R174" s="1"/>
      <c r="S174" s="1"/>
      <c r="T174" s="1"/>
      <c r="U174" s="1"/>
      <c r="V174" s="1"/>
      <c r="W174" s="10"/>
      <c r="X174" s="10"/>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5"/>
      <c r="CT174" s="5"/>
      <c r="CU174" s="5"/>
      <c r="CV174" s="5"/>
      <c r="CW174" s="5"/>
      <c r="CX174" s="5"/>
    </row>
    <row r="175" spans="1:102" s="2" customFormat="1" ht="18" customHeight="1" x14ac:dyDescent="0.15">
      <c r="A175" s="1"/>
      <c r="L175" s="1"/>
      <c r="M175" s="1"/>
      <c r="N175" s="1"/>
      <c r="O175" s="1"/>
      <c r="P175" s="1"/>
      <c r="Q175" s="1"/>
      <c r="R175" s="1"/>
      <c r="S175" s="1"/>
      <c r="T175" s="1"/>
      <c r="U175" s="1"/>
      <c r="V175" s="1"/>
      <c r="W175" s="10"/>
      <c r="X175" s="10"/>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5"/>
      <c r="CT175" s="5"/>
      <c r="CU175" s="5"/>
      <c r="CV175" s="5"/>
      <c r="CW175" s="5"/>
      <c r="CX175" s="5"/>
    </row>
    <row r="176" spans="1:102" s="2" customFormat="1" ht="18" customHeight="1" x14ac:dyDescent="0.15">
      <c r="A176" s="1"/>
      <c r="L176" s="1"/>
      <c r="M176" s="1"/>
      <c r="N176" s="1"/>
      <c r="O176" s="1"/>
      <c r="P176" s="1"/>
      <c r="Q176" s="1"/>
      <c r="R176" s="1"/>
      <c r="S176" s="1"/>
      <c r="T176" s="1"/>
      <c r="U176" s="1"/>
      <c r="V176" s="1"/>
      <c r="W176" s="10"/>
      <c r="X176" s="10"/>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5"/>
      <c r="CT176" s="5"/>
      <c r="CU176" s="5"/>
      <c r="CV176" s="5"/>
      <c r="CW176" s="5"/>
      <c r="CX176" s="5"/>
    </row>
    <row r="177" spans="1:102" s="2" customFormat="1" ht="18" customHeight="1" x14ac:dyDescent="0.15">
      <c r="A177" s="1"/>
      <c r="L177" s="1"/>
      <c r="M177" s="1"/>
      <c r="N177" s="1"/>
      <c r="O177" s="1"/>
      <c r="P177" s="1"/>
      <c r="Q177" s="1"/>
      <c r="R177" s="1"/>
      <c r="S177" s="1"/>
      <c r="T177" s="1"/>
      <c r="U177" s="1"/>
      <c r="V177" s="1"/>
      <c r="W177" s="10"/>
      <c r="X177" s="10"/>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5"/>
      <c r="CT177" s="5"/>
      <c r="CU177" s="5"/>
      <c r="CV177" s="5"/>
      <c r="CW177" s="5"/>
      <c r="CX177" s="5"/>
    </row>
    <row r="178" spans="1:102" s="2" customFormat="1" ht="18" customHeight="1" x14ac:dyDescent="0.15">
      <c r="A178" s="1"/>
      <c r="L178" s="1"/>
      <c r="M178" s="1"/>
      <c r="N178" s="1"/>
      <c r="O178" s="1"/>
      <c r="P178" s="1"/>
      <c r="Q178" s="1"/>
      <c r="R178" s="1"/>
      <c r="S178" s="1"/>
      <c r="T178" s="1"/>
      <c r="U178" s="1"/>
      <c r="V178" s="1"/>
      <c r="W178" s="10"/>
      <c r="X178" s="10"/>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5"/>
      <c r="CT178" s="5"/>
      <c r="CU178" s="5"/>
      <c r="CV178" s="5"/>
      <c r="CW178" s="5"/>
      <c r="CX178" s="5"/>
    </row>
    <row r="179" spans="1:102" s="2" customFormat="1" ht="18" customHeight="1" x14ac:dyDescent="0.15">
      <c r="A179" s="1"/>
      <c r="L179" s="1"/>
      <c r="M179" s="1"/>
      <c r="N179" s="1"/>
      <c r="O179" s="1"/>
      <c r="P179" s="1"/>
      <c r="Q179" s="1"/>
      <c r="R179" s="1"/>
      <c r="S179" s="1"/>
      <c r="T179" s="1"/>
      <c r="U179" s="1"/>
      <c r="V179" s="1"/>
      <c r="W179" s="10"/>
      <c r="X179" s="10"/>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5"/>
      <c r="CT179" s="5"/>
      <c r="CU179" s="5"/>
      <c r="CV179" s="5"/>
      <c r="CW179" s="5"/>
      <c r="CX179" s="5"/>
    </row>
    <row r="180" spans="1:102" s="2" customFormat="1" ht="18" customHeight="1" x14ac:dyDescent="0.15">
      <c r="A180" s="1"/>
      <c r="L180" s="1"/>
      <c r="M180" s="1"/>
      <c r="N180" s="1"/>
      <c r="O180" s="1"/>
      <c r="P180" s="1"/>
      <c r="Q180" s="1"/>
      <c r="R180" s="1"/>
      <c r="S180" s="1"/>
      <c r="T180" s="1"/>
      <c r="U180" s="1"/>
      <c r="V180" s="1"/>
      <c r="W180" s="10"/>
      <c r="X180" s="10"/>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5"/>
      <c r="CT180" s="5"/>
      <c r="CU180" s="5"/>
      <c r="CV180" s="5"/>
      <c r="CW180" s="5"/>
      <c r="CX180" s="5"/>
    </row>
    <row r="181" spans="1:102" s="2" customFormat="1" ht="18" customHeight="1" x14ac:dyDescent="0.15">
      <c r="A181" s="1"/>
      <c r="L181" s="1"/>
      <c r="M181" s="1"/>
      <c r="N181" s="1"/>
      <c r="O181" s="1"/>
      <c r="P181" s="1"/>
      <c r="Q181" s="1"/>
      <c r="R181" s="1"/>
      <c r="S181" s="1"/>
      <c r="T181" s="1"/>
      <c r="U181" s="1"/>
      <c r="V181" s="1"/>
      <c r="W181" s="10"/>
      <c r="X181" s="10"/>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5"/>
      <c r="CT181" s="5"/>
      <c r="CU181" s="5"/>
      <c r="CV181" s="5"/>
      <c r="CW181" s="5"/>
      <c r="CX181" s="5"/>
    </row>
    <row r="182" spans="1:102" s="2" customFormat="1" ht="18" customHeight="1" x14ac:dyDescent="0.15">
      <c r="A182" s="1"/>
      <c r="L182" s="1"/>
      <c r="M182" s="1"/>
      <c r="N182" s="1"/>
      <c r="O182" s="1"/>
      <c r="P182" s="1"/>
      <c r="Q182" s="1"/>
      <c r="R182" s="1"/>
      <c r="S182" s="1"/>
      <c r="T182" s="1"/>
      <c r="U182" s="1"/>
      <c r="V182" s="1"/>
      <c r="W182" s="10"/>
      <c r="X182" s="10"/>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5"/>
      <c r="CT182" s="5"/>
      <c r="CU182" s="5"/>
      <c r="CV182" s="5"/>
      <c r="CW182" s="5"/>
      <c r="CX182" s="5"/>
    </row>
    <row r="183" spans="1:102" s="2" customFormat="1" ht="18" customHeight="1" x14ac:dyDescent="0.15">
      <c r="A183" s="1"/>
      <c r="L183" s="1"/>
      <c r="M183" s="1"/>
      <c r="N183" s="1"/>
      <c r="O183" s="1"/>
      <c r="P183" s="1"/>
      <c r="Q183" s="1"/>
      <c r="R183" s="1"/>
      <c r="S183" s="1"/>
      <c r="T183" s="1"/>
      <c r="U183" s="1"/>
      <c r="V183" s="1"/>
      <c r="W183" s="10"/>
      <c r="X183" s="10"/>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5"/>
      <c r="CT183" s="5"/>
      <c r="CU183" s="5"/>
      <c r="CV183" s="5"/>
      <c r="CW183" s="5"/>
      <c r="CX183" s="5"/>
    </row>
    <row r="184" spans="1:102" s="2" customFormat="1" ht="18" customHeight="1" x14ac:dyDescent="0.15">
      <c r="A184" s="1"/>
      <c r="L184" s="1"/>
      <c r="M184" s="1"/>
      <c r="N184" s="1"/>
      <c r="O184" s="1"/>
      <c r="P184" s="1"/>
      <c r="Q184" s="1"/>
      <c r="R184" s="1"/>
      <c r="S184" s="1"/>
      <c r="T184" s="1"/>
      <c r="U184" s="1"/>
      <c r="V184" s="1"/>
      <c r="W184" s="10"/>
      <c r="X184" s="10"/>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5"/>
      <c r="CT184" s="5"/>
      <c r="CU184" s="5"/>
      <c r="CV184" s="5"/>
      <c r="CW184" s="5"/>
      <c r="CX184" s="5"/>
    </row>
    <row r="185" spans="1:102" s="2" customFormat="1" ht="18" customHeight="1" x14ac:dyDescent="0.15">
      <c r="A185" s="1"/>
      <c r="L185" s="1"/>
      <c r="M185" s="1"/>
      <c r="N185" s="1"/>
      <c r="O185" s="1"/>
      <c r="P185" s="1"/>
      <c r="Q185" s="1"/>
      <c r="R185" s="1"/>
      <c r="S185" s="1"/>
      <c r="T185" s="1"/>
      <c r="U185" s="1"/>
      <c r="V185" s="1"/>
      <c r="W185" s="10"/>
      <c r="X185" s="10"/>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5"/>
      <c r="CT185" s="5"/>
      <c r="CU185" s="5"/>
      <c r="CV185" s="5"/>
      <c r="CW185" s="5"/>
      <c r="CX185" s="5"/>
    </row>
    <row r="186" spans="1:102" s="2" customFormat="1" ht="18" customHeight="1" x14ac:dyDescent="0.15">
      <c r="A186" s="1"/>
      <c r="L186" s="1"/>
      <c r="M186" s="1"/>
      <c r="N186" s="1"/>
      <c r="O186" s="1"/>
      <c r="P186" s="1"/>
      <c r="Q186" s="1"/>
      <c r="R186" s="1"/>
      <c r="S186" s="1"/>
      <c r="T186" s="1"/>
      <c r="U186" s="1"/>
      <c r="V186" s="1"/>
      <c r="W186" s="10"/>
      <c r="X186" s="10"/>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5"/>
      <c r="CT186" s="5"/>
      <c r="CU186" s="5"/>
      <c r="CV186" s="5"/>
      <c r="CW186" s="5"/>
      <c r="CX186" s="5"/>
    </row>
    <row r="187" spans="1:102" s="2" customFormat="1" ht="18" customHeight="1" x14ac:dyDescent="0.15">
      <c r="A187" s="1"/>
      <c r="L187" s="1"/>
      <c r="M187" s="1"/>
      <c r="N187" s="1"/>
      <c r="O187" s="1"/>
      <c r="P187" s="1"/>
      <c r="Q187" s="1"/>
      <c r="R187" s="1"/>
      <c r="S187" s="1"/>
      <c r="T187" s="1"/>
      <c r="U187" s="1"/>
      <c r="V187" s="1"/>
      <c r="W187" s="10"/>
      <c r="X187" s="10"/>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5"/>
      <c r="CT187" s="5"/>
      <c r="CU187" s="5"/>
      <c r="CV187" s="5"/>
      <c r="CW187" s="5"/>
      <c r="CX187" s="5"/>
    </row>
    <row r="188" spans="1:102" s="2" customFormat="1" ht="18" customHeight="1" x14ac:dyDescent="0.15">
      <c r="A188" s="1"/>
      <c r="L188" s="1"/>
      <c r="M188" s="1"/>
      <c r="N188" s="1"/>
      <c r="O188" s="1"/>
      <c r="P188" s="1"/>
      <c r="Q188" s="1"/>
      <c r="R188" s="1"/>
      <c r="S188" s="1"/>
      <c r="T188" s="1"/>
      <c r="U188" s="1"/>
      <c r="V188" s="1"/>
      <c r="W188" s="10"/>
      <c r="X188" s="10"/>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5"/>
      <c r="CT188" s="5"/>
      <c r="CU188" s="5"/>
      <c r="CV188" s="5"/>
      <c r="CW188" s="5"/>
      <c r="CX188" s="5"/>
    </row>
    <row r="189" spans="1:102" s="2" customFormat="1" ht="18" customHeight="1" x14ac:dyDescent="0.15">
      <c r="A189" s="1"/>
      <c r="L189" s="1"/>
      <c r="M189" s="1"/>
      <c r="N189" s="1"/>
      <c r="O189" s="1"/>
      <c r="P189" s="1"/>
      <c r="Q189" s="1"/>
      <c r="R189" s="1"/>
      <c r="S189" s="1"/>
      <c r="T189" s="1"/>
      <c r="U189" s="1"/>
      <c r="V189" s="1"/>
      <c r="W189" s="10"/>
      <c r="X189" s="10"/>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5"/>
      <c r="CT189" s="5"/>
      <c r="CU189" s="5"/>
      <c r="CV189" s="5"/>
      <c r="CW189" s="5"/>
      <c r="CX189" s="5"/>
    </row>
    <row r="190" spans="1:102" s="2" customFormat="1" ht="18" customHeight="1" x14ac:dyDescent="0.15">
      <c r="A190" s="1"/>
      <c r="L190" s="1"/>
      <c r="M190" s="1"/>
      <c r="N190" s="1"/>
      <c r="O190" s="1"/>
      <c r="P190" s="1"/>
      <c r="Q190" s="1"/>
      <c r="R190" s="1"/>
      <c r="S190" s="1"/>
      <c r="T190" s="1"/>
      <c r="U190" s="1"/>
      <c r="V190" s="1"/>
      <c r="W190" s="10"/>
      <c r="X190" s="10"/>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5"/>
      <c r="CT190" s="5"/>
      <c r="CU190" s="5"/>
      <c r="CV190" s="5"/>
      <c r="CW190" s="5"/>
      <c r="CX190" s="5"/>
    </row>
    <row r="191" spans="1:102" s="2" customFormat="1" ht="18" customHeight="1" x14ac:dyDescent="0.15">
      <c r="A191" s="1"/>
      <c r="L191" s="1"/>
      <c r="M191" s="1"/>
      <c r="N191" s="1"/>
      <c r="O191" s="1"/>
      <c r="P191" s="1"/>
      <c r="Q191" s="1"/>
      <c r="R191" s="1"/>
      <c r="S191" s="1"/>
      <c r="T191" s="1"/>
      <c r="U191" s="1"/>
      <c r="V191" s="1"/>
      <c r="W191" s="10"/>
      <c r="X191" s="10"/>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5"/>
      <c r="CT191" s="5"/>
      <c r="CU191" s="5"/>
      <c r="CV191" s="5"/>
      <c r="CW191" s="5"/>
      <c r="CX191" s="5"/>
    </row>
    <row r="192" spans="1:102" s="2" customFormat="1" ht="18" customHeight="1" x14ac:dyDescent="0.15">
      <c r="A192" s="1"/>
      <c r="L192" s="1"/>
      <c r="M192" s="1"/>
      <c r="N192" s="1"/>
      <c r="O192" s="1"/>
      <c r="P192" s="1"/>
      <c r="Q192" s="1"/>
      <c r="R192" s="1"/>
      <c r="S192" s="1"/>
      <c r="T192" s="1"/>
      <c r="U192" s="1"/>
      <c r="V192" s="1"/>
      <c r="W192" s="10"/>
      <c r="X192" s="10"/>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5"/>
      <c r="CT192" s="5"/>
      <c r="CU192" s="5"/>
      <c r="CV192" s="5"/>
      <c r="CW192" s="5"/>
      <c r="CX192" s="5"/>
    </row>
    <row r="351" spans="1:102" s="4" customFormat="1" ht="18" customHeight="1" x14ac:dyDescent="0.15">
      <c r="A351" s="1"/>
      <c r="B351" s="2"/>
      <c r="C351" s="2"/>
      <c r="D351" s="2"/>
      <c r="E351" s="2"/>
      <c r="F351" s="2"/>
      <c r="G351" s="2"/>
      <c r="H351" s="2"/>
      <c r="I351" s="2"/>
      <c r="J351" s="2"/>
      <c r="K351" s="2"/>
      <c r="L351" s="1"/>
      <c r="M351" s="1"/>
      <c r="N351" s="1"/>
      <c r="O351" s="1"/>
      <c r="P351" s="1"/>
      <c r="Q351" s="1"/>
      <c r="R351" s="1"/>
      <c r="S351" s="1"/>
      <c r="T351" s="1"/>
      <c r="U351" s="1"/>
      <c r="V351" s="1"/>
      <c r="W351" s="10"/>
      <c r="X351" s="10"/>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5"/>
      <c r="CT351" s="5"/>
      <c r="CU351" s="5"/>
      <c r="CV351" s="5"/>
      <c r="CW351" s="5"/>
      <c r="CX351" s="6"/>
    </row>
    <row r="369" spans="2:101" s="5" customFormat="1" ht="18" customHeight="1" x14ac:dyDescent="0.15">
      <c r="B369" s="2"/>
      <c r="C369" s="2"/>
      <c r="D369" s="2"/>
      <c r="E369" s="2"/>
      <c r="F369" s="2"/>
      <c r="G369" s="2"/>
      <c r="H369" s="2"/>
      <c r="I369" s="2"/>
      <c r="J369" s="2"/>
      <c r="K369" s="2"/>
      <c r="L369" s="1"/>
      <c r="M369" s="1"/>
      <c r="N369" s="1"/>
      <c r="O369" s="1"/>
      <c r="P369" s="1"/>
      <c r="Q369" s="1"/>
      <c r="R369" s="1"/>
      <c r="S369" s="1"/>
      <c r="T369" s="1"/>
      <c r="U369" s="1"/>
      <c r="V369" s="1"/>
      <c r="W369" s="10"/>
      <c r="X369" s="10"/>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T369" s="6"/>
      <c r="CU369" s="6"/>
      <c r="CV369" s="6"/>
      <c r="CW369" s="6"/>
    </row>
    <row r="389" spans="1:102" s="4" customFormat="1" ht="18" customHeight="1" x14ac:dyDescent="0.15">
      <c r="A389" s="1"/>
      <c r="B389" s="2"/>
      <c r="C389" s="2"/>
      <c r="D389" s="2"/>
      <c r="E389" s="2"/>
      <c r="F389" s="2"/>
      <c r="G389" s="2"/>
      <c r="H389" s="2"/>
      <c r="I389" s="2"/>
      <c r="J389" s="2"/>
      <c r="K389" s="2"/>
      <c r="L389" s="1"/>
      <c r="M389" s="1"/>
      <c r="N389" s="1"/>
      <c r="O389" s="1"/>
      <c r="P389" s="1"/>
      <c r="Q389" s="1"/>
      <c r="R389" s="1"/>
      <c r="S389" s="1"/>
      <c r="T389" s="1"/>
      <c r="U389" s="1"/>
      <c r="V389" s="1"/>
      <c r="W389" s="10"/>
      <c r="X389" s="10"/>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5"/>
      <c r="CT389" s="5"/>
      <c r="CU389" s="5"/>
      <c r="CV389" s="5"/>
      <c r="CW389" s="5"/>
      <c r="CX389" s="6"/>
    </row>
    <row r="514" spans="98:102" ht="18" customHeight="1" x14ac:dyDescent="0.15"/>
    <row r="515" spans="98:102" ht="18" customHeight="1" x14ac:dyDescent="0.15"/>
    <row r="516" spans="98:102" ht="18" customHeight="1" x14ac:dyDescent="0.15"/>
    <row r="517" spans="98:102" ht="18" customHeight="1" x14ac:dyDescent="0.15"/>
    <row r="518" spans="98:102" ht="18" customHeight="1" x14ac:dyDescent="0.15"/>
    <row r="519" spans="98:102" ht="18" customHeight="1" x14ac:dyDescent="0.15"/>
    <row r="520" spans="98:102" ht="18" customHeight="1" x14ac:dyDescent="0.15"/>
    <row r="521" spans="98:102" ht="18" customHeight="1" x14ac:dyDescent="0.15"/>
    <row r="522" spans="98:102" ht="18" customHeight="1" x14ac:dyDescent="0.15"/>
    <row r="523" spans="98:102" ht="18" customHeight="1" x14ac:dyDescent="0.15"/>
    <row r="524" spans="98:102" ht="18" customHeight="1" x14ac:dyDescent="0.15">
      <c r="CT524" s="1"/>
      <c r="CU524" s="1"/>
      <c r="CV524" s="1"/>
      <c r="CW524" s="1"/>
      <c r="CX524" s="1"/>
    </row>
    <row r="525" spans="98:102" ht="18" customHeight="1" x14ac:dyDescent="0.15">
      <c r="CT525" s="1"/>
      <c r="CU525" s="1"/>
      <c r="CV525" s="1"/>
      <c r="CW525" s="1"/>
      <c r="CX525" s="1"/>
    </row>
    <row r="526" spans="98:102" ht="18" customHeight="1" x14ac:dyDescent="0.15">
      <c r="CT526" s="1"/>
      <c r="CU526" s="1"/>
      <c r="CV526" s="1"/>
      <c r="CW526" s="1"/>
      <c r="CX526" s="1"/>
    </row>
    <row r="527" spans="98:102" ht="18" customHeight="1" x14ac:dyDescent="0.15">
      <c r="CT527" s="1"/>
      <c r="CU527" s="1"/>
      <c r="CV527" s="1"/>
      <c r="CW527" s="1"/>
      <c r="CX527" s="1"/>
    </row>
    <row r="528" spans="98:102" ht="18" customHeight="1" x14ac:dyDescent="0.15">
      <c r="CT528" s="1"/>
      <c r="CU528" s="1"/>
      <c r="CV528" s="1"/>
      <c r="CW528" s="1"/>
      <c r="CX528" s="1"/>
    </row>
    <row r="529" spans="11:97" s="1" customFormat="1" ht="18" customHeight="1" x14ac:dyDescent="0.15">
      <c r="K529" s="2"/>
      <c r="W529" s="10"/>
      <c r="X529" s="10"/>
      <c r="CS529" s="5"/>
    </row>
    <row r="530" spans="11:97" s="1" customFormat="1" ht="18" customHeight="1" x14ac:dyDescent="0.15"/>
    <row r="531" spans="11:97" s="1" customFormat="1" ht="18" customHeight="1" x14ac:dyDescent="0.15"/>
    <row r="532" spans="11:97" s="1" customFormat="1" ht="18" customHeight="1" x14ac:dyDescent="0.15"/>
    <row r="533" spans="11:97" s="1" customFormat="1" ht="18" customHeight="1" x14ac:dyDescent="0.15"/>
    <row r="534" spans="11:97" s="1" customFormat="1" ht="18" customHeight="1" x14ac:dyDescent="0.15"/>
    <row r="535" spans="11:97" s="1" customFormat="1" ht="18" customHeight="1" x14ac:dyDescent="0.15"/>
    <row r="536" spans="11:97" s="1" customFormat="1" ht="18" customHeight="1" x14ac:dyDescent="0.15"/>
    <row r="537" spans="11:97" s="1" customFormat="1" ht="18" customHeight="1" x14ac:dyDescent="0.15"/>
    <row r="538" spans="11:97" s="1" customFormat="1" ht="18" customHeight="1" x14ac:dyDescent="0.15"/>
    <row r="539" spans="11:97" s="1" customFormat="1" ht="18" customHeight="1" x14ac:dyDescent="0.15"/>
    <row r="540" spans="11:97" s="1" customFormat="1" ht="18" customHeight="1" x14ac:dyDescent="0.15"/>
    <row r="541" spans="11:97" s="1" customFormat="1" ht="18" customHeight="1" x14ac:dyDescent="0.15"/>
    <row r="542" spans="11:97" s="1" customFormat="1" ht="18" customHeight="1" x14ac:dyDescent="0.15"/>
    <row r="543" spans="11:97" s="1" customFormat="1" ht="18" customHeight="1" x14ac:dyDescent="0.15"/>
    <row r="544" spans="11:97" s="1" customFormat="1" ht="18" customHeight="1" x14ac:dyDescent="0.15"/>
    <row r="545" spans="2:102" ht="18" customHeight="1" x14ac:dyDescent="0.15">
      <c r="B545" s="1"/>
      <c r="C545" s="1"/>
      <c r="D545" s="1"/>
      <c r="E545" s="1"/>
      <c r="F545" s="1"/>
      <c r="G545" s="1"/>
      <c r="H545" s="1"/>
      <c r="I545" s="1"/>
      <c r="J545" s="1"/>
      <c r="K545" s="1"/>
      <c r="W545" s="1"/>
      <c r="X545" s="1"/>
      <c r="CS545" s="1"/>
      <c r="CT545" s="1"/>
      <c r="CU545" s="1"/>
      <c r="CV545" s="1"/>
      <c r="CW545" s="1"/>
      <c r="CX545" s="1"/>
    </row>
    <row r="546" spans="2:102" ht="18" customHeight="1" x14ac:dyDescent="0.15">
      <c r="B546" s="1"/>
      <c r="C546" s="1"/>
      <c r="D546" s="1"/>
      <c r="E546" s="1"/>
      <c r="F546" s="1"/>
      <c r="G546" s="1"/>
      <c r="H546" s="1"/>
      <c r="I546" s="1"/>
      <c r="J546" s="1"/>
      <c r="K546" s="1"/>
      <c r="W546" s="1"/>
      <c r="X546" s="1"/>
      <c r="CS546" s="1"/>
      <c r="CT546" s="1"/>
      <c r="CU546" s="1"/>
      <c r="CV546" s="1"/>
      <c r="CW546" s="1"/>
      <c r="CX546" s="1"/>
    </row>
    <row r="547" spans="2:102" ht="18" customHeight="1" x14ac:dyDescent="0.15">
      <c r="B547" s="1"/>
      <c r="C547" s="1"/>
      <c r="D547" s="1"/>
      <c r="E547" s="1"/>
      <c r="F547" s="1"/>
      <c r="G547" s="1"/>
      <c r="H547" s="1"/>
      <c r="I547" s="1"/>
      <c r="J547" s="1"/>
      <c r="K547" s="1"/>
      <c r="W547" s="1"/>
      <c r="X547" s="1"/>
      <c r="CS547" s="1"/>
      <c r="CT547" s="1"/>
      <c r="CU547" s="1"/>
      <c r="CV547" s="1"/>
      <c r="CW547" s="1"/>
      <c r="CX547" s="1"/>
    </row>
    <row r="548" spans="2:102" ht="18" customHeight="1" x14ac:dyDescent="0.15">
      <c r="B548" s="1"/>
      <c r="C548" s="1"/>
      <c r="D548" s="1"/>
      <c r="E548" s="1"/>
      <c r="F548" s="1"/>
      <c r="G548" s="1"/>
      <c r="H548" s="1"/>
      <c r="I548" s="1"/>
      <c r="J548" s="1"/>
      <c r="K548" s="1"/>
      <c r="W548" s="1"/>
      <c r="X548" s="1"/>
      <c r="CS548" s="1"/>
      <c r="CT548" s="1"/>
      <c r="CU548" s="1"/>
      <c r="CV548" s="1"/>
      <c r="CW548" s="1"/>
      <c r="CX548" s="1"/>
    </row>
    <row r="549" spans="2:102" ht="18" customHeight="1" x14ac:dyDescent="0.15">
      <c r="B549" s="1"/>
      <c r="C549" s="1"/>
      <c r="D549" s="1"/>
      <c r="E549" s="1"/>
      <c r="F549" s="1"/>
      <c r="G549" s="1"/>
      <c r="H549" s="1"/>
      <c r="I549" s="1"/>
      <c r="J549" s="1"/>
      <c r="K549" s="1"/>
      <c r="W549" s="1"/>
      <c r="X549" s="1"/>
      <c r="CS549" s="1"/>
      <c r="CT549" s="1"/>
      <c r="CU549" s="1"/>
      <c r="CV549" s="1"/>
      <c r="CW549" s="1"/>
      <c r="CX549" s="1"/>
    </row>
    <row r="550" spans="2:102" ht="18" customHeight="1" x14ac:dyDescent="0.15">
      <c r="B550" s="1"/>
      <c r="C550" s="1"/>
      <c r="D550" s="1"/>
      <c r="E550" s="1"/>
      <c r="F550" s="1"/>
      <c r="G550" s="1"/>
      <c r="H550" s="1"/>
      <c r="I550" s="1"/>
      <c r="J550" s="1"/>
      <c r="K550" s="1"/>
      <c r="W550" s="1"/>
      <c r="X550" s="1"/>
      <c r="CS550" s="1"/>
      <c r="CT550" s="1"/>
      <c r="CU550" s="1"/>
      <c r="CV550" s="1"/>
      <c r="CW550" s="1"/>
      <c r="CX550" s="1"/>
    </row>
    <row r="551" spans="2:102" ht="18" customHeight="1" x14ac:dyDescent="0.15">
      <c r="B551" s="1"/>
      <c r="C551" s="1"/>
      <c r="D551" s="1"/>
      <c r="E551" s="1"/>
      <c r="F551" s="1"/>
      <c r="G551" s="1"/>
      <c r="H551" s="1"/>
      <c r="I551" s="1"/>
      <c r="J551" s="1"/>
      <c r="K551" s="1"/>
      <c r="W551" s="1"/>
      <c r="X551" s="1"/>
      <c r="CS551" s="1"/>
      <c r="CT551" s="1"/>
      <c r="CU551" s="1"/>
      <c r="CV551" s="1"/>
      <c r="CW551" s="1"/>
      <c r="CX551" s="1"/>
    </row>
    <row r="552" spans="2:102" x14ac:dyDescent="0.15">
      <c r="B552" s="1"/>
      <c r="C552" s="1"/>
      <c r="D552" s="1"/>
      <c r="E552" s="1"/>
      <c r="F552" s="1"/>
      <c r="G552" s="1"/>
      <c r="H552" s="1"/>
      <c r="I552" s="1"/>
      <c r="J552" s="1"/>
      <c r="K552" s="1"/>
      <c r="W552" s="1"/>
      <c r="X552" s="1"/>
      <c r="CS552" s="1"/>
    </row>
    <row r="553" spans="2:102" x14ac:dyDescent="0.15">
      <c r="B553" s="1"/>
      <c r="C553" s="1"/>
      <c r="D553" s="1"/>
      <c r="E553" s="1"/>
      <c r="F553" s="1"/>
      <c r="G553" s="1"/>
      <c r="H553" s="1"/>
      <c r="I553" s="1"/>
      <c r="J553" s="1"/>
      <c r="K553" s="1"/>
      <c r="W553" s="1"/>
      <c r="X553" s="1"/>
      <c r="CS553" s="1"/>
    </row>
    <row r="554" spans="2:102" x14ac:dyDescent="0.15">
      <c r="B554" s="1"/>
      <c r="C554" s="1"/>
      <c r="D554" s="1"/>
      <c r="E554" s="1"/>
      <c r="F554" s="1"/>
      <c r="G554" s="1"/>
      <c r="H554" s="1"/>
      <c r="I554" s="1"/>
      <c r="J554" s="1"/>
      <c r="K554" s="1"/>
      <c r="W554" s="1"/>
      <c r="X554" s="1"/>
      <c r="CS554" s="1"/>
    </row>
    <row r="555" spans="2:102" x14ac:dyDescent="0.15">
      <c r="B555" s="1"/>
      <c r="C555" s="1"/>
      <c r="D555" s="1"/>
      <c r="E555" s="1"/>
      <c r="F555" s="1"/>
      <c r="G555" s="1"/>
      <c r="H555" s="1"/>
      <c r="I555" s="1"/>
      <c r="J555" s="1"/>
      <c r="K555" s="1"/>
      <c r="W555" s="1"/>
      <c r="X555" s="1"/>
      <c r="CS555" s="1"/>
    </row>
    <row r="556" spans="2:102" x14ac:dyDescent="0.15">
      <c r="B556" s="1"/>
      <c r="C556" s="1"/>
      <c r="D556" s="1"/>
      <c r="E556" s="1"/>
      <c r="F556" s="1"/>
      <c r="G556" s="1"/>
      <c r="H556" s="1"/>
      <c r="I556" s="1"/>
      <c r="J556" s="1"/>
      <c r="K556" s="1"/>
      <c r="W556" s="1"/>
      <c r="X556" s="1"/>
      <c r="CS556" s="1"/>
    </row>
    <row r="557" spans="2:102" x14ac:dyDescent="0.15">
      <c r="K557" s="1"/>
      <c r="W557" s="1"/>
      <c r="X557" s="1"/>
      <c r="CS557" s="1"/>
    </row>
  </sheetData>
  <mergeCells count="174">
    <mergeCell ref="CB13:CD13"/>
    <mergeCell ref="CE13:CK13"/>
    <mergeCell ref="CL13:CS13"/>
    <mergeCell ref="CX13:DD13"/>
    <mergeCell ref="B14:F14"/>
    <mergeCell ref="G14:K14"/>
    <mergeCell ref="L14:R14"/>
    <mergeCell ref="S14:U14"/>
    <mergeCell ref="V14:X14"/>
    <mergeCell ref="Y14:AX14"/>
    <mergeCell ref="AY14:BN14"/>
    <mergeCell ref="BO14:BW14"/>
    <mergeCell ref="BX14:CA14"/>
    <mergeCell ref="CB14:CD14"/>
    <mergeCell ref="CE14:CK14"/>
    <mergeCell ref="CL14:CS14"/>
    <mergeCell ref="CX14:DD14"/>
    <mergeCell ref="B13:F13"/>
    <mergeCell ref="G13:K13"/>
    <mergeCell ref="L13:R13"/>
    <mergeCell ref="S13:U13"/>
    <mergeCell ref="V13:X13"/>
    <mergeCell ref="Y13:AX13"/>
    <mergeCell ref="AY13:BN13"/>
    <mergeCell ref="BO13:BW13"/>
    <mergeCell ref="BX13:CA13"/>
    <mergeCell ref="B12:F12"/>
    <mergeCell ref="G12:K12"/>
    <mergeCell ref="L12:R12"/>
    <mergeCell ref="S12:U12"/>
    <mergeCell ref="V12:X12"/>
    <mergeCell ref="Y12:AX12"/>
    <mergeCell ref="AY12:BN12"/>
    <mergeCell ref="BO12:BW12"/>
    <mergeCell ref="BX12:CA12"/>
    <mergeCell ref="CB12:CD12"/>
    <mergeCell ref="CE12:CK12"/>
    <mergeCell ref="CL12:CS12"/>
    <mergeCell ref="CX12:DD12"/>
    <mergeCell ref="CB11:CD11"/>
    <mergeCell ref="CE11:CK11"/>
    <mergeCell ref="CL11:CS11"/>
    <mergeCell ref="CX11:DD11"/>
    <mergeCell ref="B11:F11"/>
    <mergeCell ref="G11:K11"/>
    <mergeCell ref="L11:R11"/>
    <mergeCell ref="S11:U11"/>
    <mergeCell ref="V11:X11"/>
    <mergeCell ref="Y11:AX11"/>
    <mergeCell ref="AY11:BN11"/>
    <mergeCell ref="BO11:BW11"/>
    <mergeCell ref="BX11:CA11"/>
    <mergeCell ref="CX10:DD10"/>
    <mergeCell ref="B10:F10"/>
    <mergeCell ref="G10:K10"/>
    <mergeCell ref="L10:R10"/>
    <mergeCell ref="S10:U10"/>
    <mergeCell ref="V10:X10"/>
    <mergeCell ref="Y10:AX10"/>
    <mergeCell ref="AY10:BN10"/>
    <mergeCell ref="BO10:BW10"/>
    <mergeCell ref="BX10:CA10"/>
    <mergeCell ref="CB10:CD10"/>
    <mergeCell ref="CE10:CK10"/>
    <mergeCell ref="CL10:CS10"/>
    <mergeCell ref="CX5:DD5"/>
    <mergeCell ref="Y5:AX5"/>
    <mergeCell ref="CE4:CK4"/>
    <mergeCell ref="CL4:CS4"/>
    <mergeCell ref="AY5:BN5"/>
    <mergeCell ref="BO5:BW5"/>
    <mergeCell ref="BX5:CA5"/>
    <mergeCell ref="CB5:CD5"/>
    <mergeCell ref="CE5:CK5"/>
    <mergeCell ref="CX4:DD4"/>
    <mergeCell ref="CB4:CD4"/>
    <mergeCell ref="Y4:AX4"/>
    <mergeCell ref="AY4:BN4"/>
    <mergeCell ref="BO4:BW4"/>
    <mergeCell ref="BX4:CA4"/>
    <mergeCell ref="CL5:CS5"/>
    <mergeCell ref="BX1:DD1"/>
    <mergeCell ref="BX2:CA2"/>
    <mergeCell ref="CB2:DD2"/>
    <mergeCell ref="B3:F3"/>
    <mergeCell ref="G3:K3"/>
    <mergeCell ref="L3:R3"/>
    <mergeCell ref="S3:U3"/>
    <mergeCell ref="CB3:CD3"/>
    <mergeCell ref="CE3:CK3"/>
    <mergeCell ref="CL3:CS3"/>
    <mergeCell ref="CX3:DD3"/>
    <mergeCell ref="AY3:BN3"/>
    <mergeCell ref="V3:X3"/>
    <mergeCell ref="Y3:AQ3"/>
    <mergeCell ref="BO3:BW3"/>
    <mergeCell ref="BX3:CA3"/>
    <mergeCell ref="B6:F6"/>
    <mergeCell ref="G6:K6"/>
    <mergeCell ref="L6:R6"/>
    <mergeCell ref="S6:U6"/>
    <mergeCell ref="B1:BW2"/>
    <mergeCell ref="B4:F4"/>
    <mergeCell ref="G4:K4"/>
    <mergeCell ref="L4:R4"/>
    <mergeCell ref="S4:U4"/>
    <mergeCell ref="AR3:AX3"/>
    <mergeCell ref="B5:F5"/>
    <mergeCell ref="G5:K5"/>
    <mergeCell ref="L5:R5"/>
    <mergeCell ref="S5:U5"/>
    <mergeCell ref="V5:X5"/>
    <mergeCell ref="V4:X4"/>
    <mergeCell ref="CB6:CD6"/>
    <mergeCell ref="CE6:CK6"/>
    <mergeCell ref="CL6:CS6"/>
    <mergeCell ref="CX6:DD6"/>
    <mergeCell ref="V6:X6"/>
    <mergeCell ref="Y6:AX6"/>
    <mergeCell ref="AY6:BN6"/>
    <mergeCell ref="BO6:BW6"/>
    <mergeCell ref="BX6:CA6"/>
    <mergeCell ref="B9:F9"/>
    <mergeCell ref="G9:K9"/>
    <mergeCell ref="L9:R9"/>
    <mergeCell ref="S9:U9"/>
    <mergeCell ref="V9:X9"/>
    <mergeCell ref="CB7:CD7"/>
    <mergeCell ref="B8:F8"/>
    <mergeCell ref="G8:K8"/>
    <mergeCell ref="L8:R8"/>
    <mergeCell ref="S8:U8"/>
    <mergeCell ref="V8:X8"/>
    <mergeCell ref="Y8:AX8"/>
    <mergeCell ref="AY8:BN8"/>
    <mergeCell ref="BO8:BW8"/>
    <mergeCell ref="BX8:CA8"/>
    <mergeCell ref="S7:U7"/>
    <mergeCell ref="V7:X7"/>
    <mergeCell ref="B7:F7"/>
    <mergeCell ref="G7:K7"/>
    <mergeCell ref="L7:R7"/>
    <mergeCell ref="CB8:CD8"/>
    <mergeCell ref="CE8:CK8"/>
    <mergeCell ref="CL8:CS8"/>
    <mergeCell ref="CX8:DD8"/>
    <mergeCell ref="Y7:AX7"/>
    <mergeCell ref="AY7:BN7"/>
    <mergeCell ref="BO7:BW7"/>
    <mergeCell ref="BX7:CA7"/>
    <mergeCell ref="CE9:CK9"/>
    <mergeCell ref="CL9:CS9"/>
    <mergeCell ref="CX9:DD9"/>
    <mergeCell ref="Y9:AX9"/>
    <mergeCell ref="AY9:BN9"/>
    <mergeCell ref="BO9:BW9"/>
    <mergeCell ref="BX9:CA9"/>
    <mergeCell ref="CB9:CD9"/>
    <mergeCell ref="CE7:CK7"/>
    <mergeCell ref="CL7:CS7"/>
    <mergeCell ref="CX7:DD7"/>
    <mergeCell ref="CB15:CD15"/>
    <mergeCell ref="CE15:CK15"/>
    <mergeCell ref="CL15:CS15"/>
    <mergeCell ref="CX15:DD15"/>
    <mergeCell ref="B15:F15"/>
    <mergeCell ref="G15:K15"/>
    <mergeCell ref="L15:R15"/>
    <mergeCell ref="S15:U15"/>
    <mergeCell ref="V15:X15"/>
    <mergeCell ref="Y15:AX15"/>
    <mergeCell ref="AY15:BN15"/>
    <mergeCell ref="BO15:BW15"/>
    <mergeCell ref="BX15:CA15"/>
  </mergeCells>
  <phoneticPr fontId="3"/>
  <conditionalFormatting sqref="BX2">
    <cfRule type="expression" dxfId="11" priority="1">
      <formula>TODAY()&gt;$BX$2</formula>
    </cfRule>
  </conditionalFormatting>
  <printOptions horizontalCentered="1"/>
  <pageMargins left="0.23622047244094491" right="0.23622047244094491" top="0.74803149606299213" bottom="0.74803149606299213" header="0.31496062992125984" footer="0.31496062992125984"/>
  <pageSetup paperSize="9"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pageSetUpPr fitToPage="1"/>
  </sheetPr>
  <dimension ref="A1:DE563"/>
  <sheetViews>
    <sheetView view="pageBreakPreview" topLeftCell="A3" zoomScale="120" zoomScaleNormal="120" zoomScaleSheetLayoutView="120" workbookViewId="0">
      <selection activeCell="CF8" sqref="CF8:CL8"/>
    </sheetView>
  </sheetViews>
  <sheetFormatPr defaultColWidth="9" defaultRowHeight="13.5" outlineLevelCol="1" x14ac:dyDescent="0.15"/>
  <cols>
    <col min="1" max="1" width="1.625" style="1" customWidth="1"/>
    <col min="2" max="12" width="1.625" style="2" customWidth="1"/>
    <col min="13" max="21" width="1.625" style="1" customWidth="1"/>
    <col min="22" max="23" width="1.625" style="1" customWidth="1" outlineLevel="1"/>
    <col min="24" max="25" width="1.625" style="10" customWidth="1"/>
    <col min="26" max="76" width="1.625" style="1" customWidth="1"/>
    <col min="77" max="80" width="2.625" style="1" customWidth="1"/>
    <col min="81" max="97" width="1.625" style="1" customWidth="1"/>
    <col min="98" max="98" width="1.625" style="5" customWidth="1"/>
    <col min="99" max="99" width="5.25" style="5" hidden="1" customWidth="1" outlineLevel="1"/>
    <col min="100" max="100" width="11" style="5" hidden="1" customWidth="1" outlineLevel="1"/>
    <col min="101" max="102" width="31.25" style="5" hidden="1" customWidth="1" outlineLevel="1"/>
    <col min="103" max="103" width="1.625" style="5" customWidth="1" collapsed="1"/>
    <col min="104" max="109" width="1.625" style="1" customWidth="1"/>
    <col min="110" max="16384" width="9" style="1"/>
  </cols>
  <sheetData>
    <row r="1" spans="1:109"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6"/>
      <c r="BY1" s="491" t="s">
        <v>85</v>
      </c>
      <c r="BZ1" s="492"/>
      <c r="CA1" s="492"/>
      <c r="CB1" s="492"/>
      <c r="CC1" s="492"/>
      <c r="CD1" s="492"/>
      <c r="CE1" s="492"/>
      <c r="CF1" s="492"/>
      <c r="CG1" s="492"/>
      <c r="CH1" s="492"/>
      <c r="CI1" s="492"/>
      <c r="CJ1" s="492"/>
      <c r="CK1" s="492"/>
      <c r="CL1" s="492"/>
      <c r="CM1" s="492"/>
      <c r="CN1" s="492"/>
      <c r="CO1" s="492"/>
      <c r="CP1" s="492"/>
      <c r="CQ1" s="492"/>
      <c r="CR1" s="492"/>
      <c r="CS1" s="492"/>
      <c r="CT1" s="492"/>
      <c r="CU1" s="492"/>
      <c r="CV1" s="492"/>
      <c r="CW1" s="492"/>
      <c r="CX1" s="492"/>
      <c r="CY1" s="492"/>
      <c r="CZ1" s="492"/>
      <c r="DA1" s="492"/>
      <c r="DB1" s="492"/>
      <c r="DC1" s="492"/>
      <c r="DD1" s="492"/>
      <c r="DE1" s="493"/>
    </row>
    <row r="2" spans="1:109"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8"/>
      <c r="BY2" s="382" t="s">
        <v>57</v>
      </c>
      <c r="BZ2" s="382"/>
      <c r="CA2" s="382"/>
      <c r="CB2" s="382"/>
      <c r="CC2" s="582" t="s">
        <v>104</v>
      </c>
      <c r="CD2" s="582"/>
      <c r="CE2" s="582"/>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582"/>
      <c r="DD2" s="582"/>
      <c r="DE2" s="582"/>
    </row>
    <row r="3" spans="1:109" s="3" customFormat="1" ht="30" customHeight="1" x14ac:dyDescent="0.15">
      <c r="A3" s="7"/>
      <c r="B3" s="387" t="s">
        <v>204</v>
      </c>
      <c r="C3" s="388"/>
      <c r="D3" s="388"/>
      <c r="E3" s="388"/>
      <c r="F3" s="389"/>
      <c r="G3" s="387" t="s">
        <v>78</v>
      </c>
      <c r="H3" s="388"/>
      <c r="I3" s="388"/>
      <c r="J3" s="388"/>
      <c r="K3" s="388"/>
      <c r="L3" s="389"/>
      <c r="M3" s="390" t="s">
        <v>2</v>
      </c>
      <c r="N3" s="391"/>
      <c r="O3" s="391"/>
      <c r="P3" s="391"/>
      <c r="Q3" s="391"/>
      <c r="R3" s="391"/>
      <c r="S3" s="392"/>
      <c r="T3" s="390" t="s">
        <v>75</v>
      </c>
      <c r="U3" s="391"/>
      <c r="V3" s="392"/>
      <c r="W3" s="403" t="s">
        <v>54</v>
      </c>
      <c r="X3" s="404"/>
      <c r="Y3" s="405"/>
      <c r="Z3" s="406" t="s">
        <v>3</v>
      </c>
      <c r="AA3" s="407"/>
      <c r="AB3" s="407"/>
      <c r="AC3" s="407"/>
      <c r="AD3" s="407"/>
      <c r="AE3" s="407"/>
      <c r="AF3" s="407"/>
      <c r="AG3" s="407"/>
      <c r="AH3" s="407"/>
      <c r="AI3" s="407"/>
      <c r="AJ3" s="407"/>
      <c r="AK3" s="407"/>
      <c r="AL3" s="407"/>
      <c r="AM3" s="407"/>
      <c r="AN3" s="407"/>
      <c r="AO3" s="407"/>
      <c r="AP3" s="407"/>
      <c r="AQ3" s="407"/>
      <c r="AR3" s="407"/>
      <c r="AS3" s="408" t="s">
        <v>4</v>
      </c>
      <c r="AT3" s="409"/>
      <c r="AU3" s="409"/>
      <c r="AV3" s="409"/>
      <c r="AW3" s="409"/>
      <c r="AX3" s="409"/>
      <c r="AY3" s="410"/>
      <c r="AZ3" s="397" t="s">
        <v>5</v>
      </c>
      <c r="BA3" s="398"/>
      <c r="BB3" s="398"/>
      <c r="BC3" s="398"/>
      <c r="BD3" s="398"/>
      <c r="BE3" s="398"/>
      <c r="BF3" s="398"/>
      <c r="BG3" s="398"/>
      <c r="BH3" s="398"/>
      <c r="BI3" s="398"/>
      <c r="BJ3" s="398"/>
      <c r="BK3" s="398"/>
      <c r="BL3" s="398"/>
      <c r="BM3" s="398"/>
      <c r="BN3" s="398"/>
      <c r="BO3" s="399"/>
      <c r="BP3" s="400" t="s">
        <v>6</v>
      </c>
      <c r="BQ3" s="401"/>
      <c r="BR3" s="401"/>
      <c r="BS3" s="401"/>
      <c r="BT3" s="401"/>
      <c r="BU3" s="401"/>
      <c r="BV3" s="401"/>
      <c r="BW3" s="401"/>
      <c r="BX3" s="402"/>
      <c r="BY3" s="393" t="s">
        <v>7</v>
      </c>
      <c r="BZ3" s="393"/>
      <c r="CA3" s="393"/>
      <c r="CB3" s="393"/>
      <c r="CC3" s="393" t="s">
        <v>8</v>
      </c>
      <c r="CD3" s="393"/>
      <c r="CE3" s="393"/>
      <c r="CF3" s="394" t="s">
        <v>9</v>
      </c>
      <c r="CG3" s="394"/>
      <c r="CH3" s="394"/>
      <c r="CI3" s="394"/>
      <c r="CJ3" s="394"/>
      <c r="CK3" s="394"/>
      <c r="CL3" s="394"/>
      <c r="CM3" s="395" t="s">
        <v>15</v>
      </c>
      <c r="CN3" s="395"/>
      <c r="CO3" s="395"/>
      <c r="CP3" s="395"/>
      <c r="CQ3" s="395"/>
      <c r="CR3" s="395"/>
      <c r="CS3" s="395"/>
      <c r="CT3" s="395"/>
      <c r="CU3" s="25" t="s">
        <v>1</v>
      </c>
      <c r="CV3" s="26" t="s">
        <v>26</v>
      </c>
      <c r="CW3" s="26" t="s">
        <v>27</v>
      </c>
      <c r="CX3" s="26" t="s">
        <v>10</v>
      </c>
      <c r="CY3" s="396" t="s">
        <v>20</v>
      </c>
      <c r="CZ3" s="396"/>
      <c r="DA3" s="396"/>
      <c r="DB3" s="396"/>
      <c r="DC3" s="396"/>
      <c r="DD3" s="396"/>
      <c r="DE3" s="396"/>
    </row>
    <row r="4" spans="1:109" ht="30" customHeight="1" x14ac:dyDescent="0.15">
      <c r="B4" s="217">
        <v>45021</v>
      </c>
      <c r="C4" s="218"/>
      <c r="D4" s="218"/>
      <c r="E4" s="218"/>
      <c r="F4" s="219"/>
      <c r="G4" s="283" t="s">
        <v>90</v>
      </c>
      <c r="H4" s="284"/>
      <c r="I4" s="284"/>
      <c r="J4" s="284"/>
      <c r="K4" s="284"/>
      <c r="L4" s="285"/>
      <c r="M4" s="241" t="s">
        <v>602</v>
      </c>
      <c r="N4" s="221"/>
      <c r="O4" s="221"/>
      <c r="P4" s="221"/>
      <c r="Q4" s="221"/>
      <c r="R4" s="221"/>
      <c r="S4" s="222"/>
      <c r="T4" s="595"/>
      <c r="U4" s="596"/>
      <c r="V4" s="597"/>
      <c r="W4" s="229">
        <v>45077</v>
      </c>
      <c r="X4" s="230"/>
      <c r="Y4" s="231"/>
      <c r="Z4" s="241" t="s">
        <v>157</v>
      </c>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2"/>
      <c r="AZ4" s="241"/>
      <c r="BA4" s="221"/>
      <c r="BB4" s="221"/>
      <c r="BC4" s="221"/>
      <c r="BD4" s="221"/>
      <c r="BE4" s="221"/>
      <c r="BF4" s="221"/>
      <c r="BG4" s="221"/>
      <c r="BH4" s="221"/>
      <c r="BI4" s="221"/>
      <c r="BJ4" s="221"/>
      <c r="BK4" s="221"/>
      <c r="BL4" s="221"/>
      <c r="BM4" s="221"/>
      <c r="BN4" s="221"/>
      <c r="BO4" s="222"/>
      <c r="BP4" s="601" t="s">
        <v>79</v>
      </c>
      <c r="BQ4" s="602"/>
      <c r="BR4" s="602"/>
      <c r="BS4" s="602"/>
      <c r="BT4" s="602"/>
      <c r="BU4" s="602"/>
      <c r="BV4" s="602"/>
      <c r="BW4" s="602"/>
      <c r="BX4" s="603"/>
      <c r="BY4" s="226">
        <v>297000</v>
      </c>
      <c r="BZ4" s="227"/>
      <c r="CA4" s="227"/>
      <c r="CB4" s="228"/>
      <c r="CC4" s="226">
        <v>1</v>
      </c>
      <c r="CD4" s="227"/>
      <c r="CE4" s="228"/>
      <c r="CF4" s="226">
        <f t="shared" ref="CF4:CF9" si="0">BY4*CC4</f>
        <v>297000</v>
      </c>
      <c r="CG4" s="227"/>
      <c r="CH4" s="227"/>
      <c r="CI4" s="227"/>
      <c r="CJ4" s="227"/>
      <c r="CK4" s="227"/>
      <c r="CL4" s="228"/>
      <c r="CM4" s="226">
        <f>CF4</f>
        <v>297000</v>
      </c>
      <c r="CN4" s="227"/>
      <c r="CO4" s="227"/>
      <c r="CP4" s="227"/>
      <c r="CQ4" s="227"/>
      <c r="CR4" s="227"/>
      <c r="CS4" s="227"/>
      <c r="CT4" s="228"/>
      <c r="CU4" s="13" t="s">
        <v>11</v>
      </c>
      <c r="CV4" s="14" t="s">
        <v>12</v>
      </c>
      <c r="CW4" s="14" t="s">
        <v>13</v>
      </c>
      <c r="CX4" s="14" t="s">
        <v>14</v>
      </c>
      <c r="CY4" s="429">
        <f t="shared" ref="CY4:CY15" si="1">4000000-CM4</f>
        <v>3703000</v>
      </c>
      <c r="CZ4" s="429"/>
      <c r="DA4" s="429"/>
      <c r="DB4" s="429"/>
      <c r="DC4" s="429"/>
      <c r="DD4" s="429"/>
      <c r="DE4" s="429"/>
    </row>
    <row r="5" spans="1:109" ht="30" customHeight="1" x14ac:dyDescent="0.15">
      <c r="B5" s="217">
        <v>45021</v>
      </c>
      <c r="C5" s="218"/>
      <c r="D5" s="218"/>
      <c r="E5" s="218"/>
      <c r="F5" s="219"/>
      <c r="G5" s="283" t="s">
        <v>90</v>
      </c>
      <c r="H5" s="284"/>
      <c r="I5" s="284"/>
      <c r="J5" s="284"/>
      <c r="K5" s="284"/>
      <c r="L5" s="285"/>
      <c r="M5" s="241" t="s">
        <v>353</v>
      </c>
      <c r="N5" s="221"/>
      <c r="O5" s="221"/>
      <c r="P5" s="221"/>
      <c r="Q5" s="221"/>
      <c r="R5" s="221"/>
      <c r="S5" s="222"/>
      <c r="T5" s="595"/>
      <c r="U5" s="596"/>
      <c r="V5" s="597"/>
      <c r="W5" s="229">
        <v>45077</v>
      </c>
      <c r="X5" s="230"/>
      <c r="Y5" s="231"/>
      <c r="Z5" s="241" t="s">
        <v>58</v>
      </c>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2"/>
      <c r="AZ5" s="241"/>
      <c r="BA5" s="221"/>
      <c r="BB5" s="221"/>
      <c r="BC5" s="221"/>
      <c r="BD5" s="221"/>
      <c r="BE5" s="221"/>
      <c r="BF5" s="221"/>
      <c r="BG5" s="221"/>
      <c r="BH5" s="221"/>
      <c r="BI5" s="221"/>
      <c r="BJ5" s="221"/>
      <c r="BK5" s="221"/>
      <c r="BL5" s="221"/>
      <c r="BM5" s="221"/>
      <c r="BN5" s="221"/>
      <c r="BO5" s="222"/>
      <c r="BP5" s="275" t="s">
        <v>59</v>
      </c>
      <c r="BQ5" s="276"/>
      <c r="BR5" s="276"/>
      <c r="BS5" s="276"/>
      <c r="BT5" s="276"/>
      <c r="BU5" s="276"/>
      <c r="BV5" s="276"/>
      <c r="BW5" s="276"/>
      <c r="BX5" s="277"/>
      <c r="BY5" s="226">
        <v>719224</v>
      </c>
      <c r="BZ5" s="227"/>
      <c r="CA5" s="227"/>
      <c r="CB5" s="228"/>
      <c r="CC5" s="226">
        <v>1</v>
      </c>
      <c r="CD5" s="227"/>
      <c r="CE5" s="228"/>
      <c r="CF5" s="226">
        <f t="shared" si="0"/>
        <v>719224</v>
      </c>
      <c r="CG5" s="227"/>
      <c r="CH5" s="227"/>
      <c r="CI5" s="227"/>
      <c r="CJ5" s="227"/>
      <c r="CK5" s="227"/>
      <c r="CL5" s="228"/>
      <c r="CM5" s="226">
        <f t="shared" ref="CM5:CM15" si="2">CM4+CF5</f>
        <v>1016224</v>
      </c>
      <c r="CN5" s="227"/>
      <c r="CO5" s="227"/>
      <c r="CP5" s="227"/>
      <c r="CQ5" s="227"/>
      <c r="CR5" s="227"/>
      <c r="CS5" s="227"/>
      <c r="CT5" s="228"/>
      <c r="CU5" s="13" t="s">
        <v>11</v>
      </c>
      <c r="CV5" s="14" t="s">
        <v>12</v>
      </c>
      <c r="CW5" s="14" t="s">
        <v>13</v>
      </c>
      <c r="CX5" s="14" t="s">
        <v>14</v>
      </c>
      <c r="CY5" s="429">
        <f t="shared" si="1"/>
        <v>2983776</v>
      </c>
      <c r="CZ5" s="429"/>
      <c r="DA5" s="429"/>
      <c r="DB5" s="429"/>
      <c r="DC5" s="429"/>
      <c r="DD5" s="429"/>
      <c r="DE5" s="429"/>
    </row>
    <row r="6" spans="1:109" ht="30" customHeight="1" x14ac:dyDescent="0.15">
      <c r="B6" s="217">
        <v>45068</v>
      </c>
      <c r="C6" s="218"/>
      <c r="D6" s="218"/>
      <c r="E6" s="218"/>
      <c r="F6" s="219"/>
      <c r="G6" s="283">
        <v>5</v>
      </c>
      <c r="H6" s="284"/>
      <c r="I6" s="284"/>
      <c r="J6" s="284"/>
      <c r="K6" s="284"/>
      <c r="L6" s="285"/>
      <c r="M6" s="241" t="s">
        <v>353</v>
      </c>
      <c r="N6" s="221"/>
      <c r="O6" s="221"/>
      <c r="P6" s="221"/>
      <c r="Q6" s="221"/>
      <c r="R6" s="221"/>
      <c r="S6" s="222"/>
      <c r="T6" s="595"/>
      <c r="U6" s="596"/>
      <c r="V6" s="597"/>
      <c r="W6" s="229">
        <v>45077</v>
      </c>
      <c r="X6" s="230"/>
      <c r="Y6" s="231"/>
      <c r="Z6" s="241" t="s">
        <v>77</v>
      </c>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2"/>
      <c r="AZ6" s="241"/>
      <c r="BA6" s="221"/>
      <c r="BB6" s="221"/>
      <c r="BC6" s="221"/>
      <c r="BD6" s="221"/>
      <c r="BE6" s="221"/>
      <c r="BF6" s="221"/>
      <c r="BG6" s="221"/>
      <c r="BH6" s="221"/>
      <c r="BI6" s="221"/>
      <c r="BJ6" s="221"/>
      <c r="BK6" s="221"/>
      <c r="BL6" s="221"/>
      <c r="BM6" s="221"/>
      <c r="BN6" s="221"/>
      <c r="BO6" s="222"/>
      <c r="BP6" s="241" t="s">
        <v>80</v>
      </c>
      <c r="BQ6" s="221"/>
      <c r="BR6" s="221"/>
      <c r="BS6" s="221"/>
      <c r="BT6" s="221"/>
      <c r="BU6" s="221"/>
      <c r="BV6" s="221"/>
      <c r="BW6" s="221"/>
      <c r="BX6" s="222"/>
      <c r="BY6" s="226">
        <v>154000</v>
      </c>
      <c r="BZ6" s="227"/>
      <c r="CA6" s="227"/>
      <c r="CB6" s="228"/>
      <c r="CC6" s="226">
        <v>1</v>
      </c>
      <c r="CD6" s="227"/>
      <c r="CE6" s="228"/>
      <c r="CF6" s="226">
        <f t="shared" si="0"/>
        <v>154000</v>
      </c>
      <c r="CG6" s="227"/>
      <c r="CH6" s="227"/>
      <c r="CI6" s="227"/>
      <c r="CJ6" s="227"/>
      <c r="CK6" s="227"/>
      <c r="CL6" s="228"/>
      <c r="CM6" s="226">
        <f t="shared" si="2"/>
        <v>1170224</v>
      </c>
      <c r="CN6" s="227"/>
      <c r="CO6" s="227"/>
      <c r="CP6" s="227"/>
      <c r="CQ6" s="227"/>
      <c r="CR6" s="227"/>
      <c r="CS6" s="227"/>
      <c r="CT6" s="228"/>
      <c r="CU6" s="13" t="s">
        <v>11</v>
      </c>
      <c r="CV6" s="14" t="s">
        <v>12</v>
      </c>
      <c r="CW6" s="14" t="s">
        <v>13</v>
      </c>
      <c r="CX6" s="14" t="s">
        <v>14</v>
      </c>
      <c r="CY6" s="429">
        <f t="shared" si="1"/>
        <v>2829776</v>
      </c>
      <c r="CZ6" s="429"/>
      <c r="DA6" s="429"/>
      <c r="DB6" s="429"/>
      <c r="DC6" s="429"/>
      <c r="DD6" s="429"/>
      <c r="DE6" s="429"/>
    </row>
    <row r="7" spans="1:109" ht="30" customHeight="1" x14ac:dyDescent="0.15">
      <c r="B7" s="217">
        <v>45037</v>
      </c>
      <c r="C7" s="218"/>
      <c r="D7" s="218"/>
      <c r="E7" s="218"/>
      <c r="F7" s="219"/>
      <c r="G7" s="362">
        <v>15</v>
      </c>
      <c r="H7" s="363"/>
      <c r="I7" s="363"/>
      <c r="J7" s="363"/>
      <c r="K7" s="363"/>
      <c r="L7" s="364"/>
      <c r="M7" s="241" t="s">
        <v>536</v>
      </c>
      <c r="N7" s="221"/>
      <c r="O7" s="221"/>
      <c r="P7" s="221"/>
      <c r="Q7" s="221"/>
      <c r="R7" s="221"/>
      <c r="S7" s="222"/>
      <c r="T7" s="229"/>
      <c r="U7" s="230"/>
      <c r="V7" s="231"/>
      <c r="W7" s="229">
        <v>45093</v>
      </c>
      <c r="X7" s="230"/>
      <c r="Y7" s="231"/>
      <c r="Z7" s="275" t="s">
        <v>121</v>
      </c>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2"/>
      <c r="AZ7" s="241" t="s">
        <v>119</v>
      </c>
      <c r="BA7" s="221"/>
      <c r="BB7" s="221"/>
      <c r="BC7" s="221"/>
      <c r="BD7" s="221"/>
      <c r="BE7" s="221"/>
      <c r="BF7" s="221"/>
      <c r="BG7" s="221"/>
      <c r="BH7" s="221"/>
      <c r="BI7" s="221"/>
      <c r="BJ7" s="221"/>
      <c r="BK7" s="221"/>
      <c r="BL7" s="221"/>
      <c r="BM7" s="221"/>
      <c r="BN7" s="221"/>
      <c r="BO7" s="222"/>
      <c r="BP7" s="598" t="s">
        <v>120</v>
      </c>
      <c r="BQ7" s="599"/>
      <c r="BR7" s="599"/>
      <c r="BS7" s="599"/>
      <c r="BT7" s="599"/>
      <c r="BU7" s="599"/>
      <c r="BV7" s="599"/>
      <c r="BW7" s="599"/>
      <c r="BX7" s="600"/>
      <c r="BY7" s="608">
        <v>246.31800000000001</v>
      </c>
      <c r="BZ7" s="609"/>
      <c r="CA7" s="609"/>
      <c r="CB7" s="610"/>
      <c r="CC7" s="226">
        <v>1</v>
      </c>
      <c r="CD7" s="227"/>
      <c r="CE7" s="228"/>
      <c r="CF7" s="226">
        <f>BY7*CC7</f>
        <v>246.31800000000001</v>
      </c>
      <c r="CG7" s="227"/>
      <c r="CH7" s="227"/>
      <c r="CI7" s="227"/>
      <c r="CJ7" s="227"/>
      <c r="CK7" s="227"/>
      <c r="CL7" s="228"/>
      <c r="CM7" s="226">
        <f t="shared" si="2"/>
        <v>1170470.318</v>
      </c>
      <c r="CN7" s="227"/>
      <c r="CO7" s="227"/>
      <c r="CP7" s="227"/>
      <c r="CQ7" s="227"/>
      <c r="CR7" s="227"/>
      <c r="CS7" s="227"/>
      <c r="CT7" s="228"/>
      <c r="CU7" s="13" t="s">
        <v>11</v>
      </c>
      <c r="CV7" s="14" t="s">
        <v>12</v>
      </c>
      <c r="CW7" s="14" t="s">
        <v>13</v>
      </c>
      <c r="CX7" s="14" t="s">
        <v>14</v>
      </c>
      <c r="CY7" s="429">
        <f t="shared" si="1"/>
        <v>2829529.682</v>
      </c>
      <c r="CZ7" s="429"/>
      <c r="DA7" s="429"/>
      <c r="DB7" s="429"/>
      <c r="DC7" s="429"/>
      <c r="DD7" s="429"/>
      <c r="DE7" s="429"/>
    </row>
    <row r="8" spans="1:109" ht="30" customHeight="1" x14ac:dyDescent="0.15">
      <c r="B8" s="217">
        <v>45119</v>
      </c>
      <c r="C8" s="218"/>
      <c r="D8" s="218"/>
      <c r="E8" s="218"/>
      <c r="F8" s="219"/>
      <c r="G8" s="283">
        <v>35</v>
      </c>
      <c r="H8" s="284"/>
      <c r="I8" s="284"/>
      <c r="J8" s="284"/>
      <c r="K8" s="284"/>
      <c r="L8" s="285"/>
      <c r="M8" s="241" t="s">
        <v>72</v>
      </c>
      <c r="N8" s="221"/>
      <c r="O8" s="221"/>
      <c r="P8" s="221"/>
      <c r="Q8" s="221"/>
      <c r="R8" s="221"/>
      <c r="S8" s="222"/>
      <c r="T8" s="229"/>
      <c r="U8" s="230"/>
      <c r="V8" s="231"/>
      <c r="W8" s="229">
        <v>45169</v>
      </c>
      <c r="X8" s="230"/>
      <c r="Y8" s="231"/>
      <c r="Z8" s="241" t="s">
        <v>149</v>
      </c>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2"/>
      <c r="AZ8" s="232" t="s">
        <v>173</v>
      </c>
      <c r="BA8" s="233"/>
      <c r="BB8" s="233"/>
      <c r="BC8" s="233"/>
      <c r="BD8" s="233"/>
      <c r="BE8" s="233"/>
      <c r="BF8" s="233"/>
      <c r="BG8" s="233"/>
      <c r="BH8" s="233"/>
      <c r="BI8" s="233"/>
      <c r="BJ8" s="233"/>
      <c r="BK8" s="233"/>
      <c r="BL8" s="233"/>
      <c r="BM8" s="233"/>
      <c r="BN8" s="233"/>
      <c r="BO8" s="234"/>
      <c r="BP8" s="241" t="s">
        <v>150</v>
      </c>
      <c r="BQ8" s="221"/>
      <c r="BR8" s="221"/>
      <c r="BS8" s="221"/>
      <c r="BT8" s="221"/>
      <c r="BU8" s="221"/>
      <c r="BV8" s="221"/>
      <c r="BW8" s="221"/>
      <c r="BX8" s="222"/>
      <c r="BY8" s="226">
        <v>130514</v>
      </c>
      <c r="BZ8" s="227"/>
      <c r="CA8" s="227"/>
      <c r="CB8" s="228"/>
      <c r="CC8" s="226">
        <v>1</v>
      </c>
      <c r="CD8" s="227"/>
      <c r="CE8" s="228"/>
      <c r="CF8" s="226">
        <f t="shared" si="0"/>
        <v>130514</v>
      </c>
      <c r="CG8" s="227"/>
      <c r="CH8" s="227"/>
      <c r="CI8" s="227"/>
      <c r="CJ8" s="227"/>
      <c r="CK8" s="227"/>
      <c r="CL8" s="228"/>
      <c r="CM8" s="226">
        <f t="shared" si="2"/>
        <v>1300984.318</v>
      </c>
      <c r="CN8" s="227"/>
      <c r="CO8" s="227"/>
      <c r="CP8" s="227"/>
      <c r="CQ8" s="227"/>
      <c r="CR8" s="227"/>
      <c r="CS8" s="227"/>
      <c r="CT8" s="228"/>
      <c r="CU8" s="13" t="s">
        <v>11</v>
      </c>
      <c r="CV8" s="14" t="s">
        <v>12</v>
      </c>
      <c r="CW8" s="14" t="s">
        <v>13</v>
      </c>
      <c r="CX8" s="14" t="s">
        <v>14</v>
      </c>
      <c r="CY8" s="429">
        <f t="shared" si="1"/>
        <v>2699015.682</v>
      </c>
      <c r="CZ8" s="429"/>
      <c r="DA8" s="429"/>
      <c r="DB8" s="429"/>
      <c r="DC8" s="429"/>
      <c r="DD8" s="429"/>
      <c r="DE8" s="429"/>
    </row>
    <row r="9" spans="1:109" ht="30" customHeight="1" x14ac:dyDescent="0.15">
      <c r="B9" s="217">
        <v>45166</v>
      </c>
      <c r="C9" s="218"/>
      <c r="D9" s="218"/>
      <c r="E9" s="218"/>
      <c r="F9" s="219"/>
      <c r="G9" s="283" t="s">
        <v>205</v>
      </c>
      <c r="H9" s="284"/>
      <c r="I9" s="284"/>
      <c r="J9" s="284"/>
      <c r="K9" s="284"/>
      <c r="L9" s="285"/>
      <c r="M9" s="241" t="s">
        <v>353</v>
      </c>
      <c r="N9" s="221"/>
      <c r="O9" s="221"/>
      <c r="P9" s="221"/>
      <c r="Q9" s="221"/>
      <c r="R9" s="221"/>
      <c r="S9" s="222"/>
      <c r="T9" s="595"/>
      <c r="U9" s="596"/>
      <c r="V9" s="597"/>
      <c r="W9" s="229">
        <v>45198</v>
      </c>
      <c r="X9" s="230"/>
      <c r="Y9" s="231"/>
      <c r="Z9" s="275" t="s">
        <v>603</v>
      </c>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7"/>
      <c r="AZ9" s="232"/>
      <c r="BA9" s="233"/>
      <c r="BB9" s="233"/>
      <c r="BC9" s="233"/>
      <c r="BD9" s="233"/>
      <c r="BE9" s="233"/>
      <c r="BF9" s="233"/>
      <c r="BG9" s="233"/>
      <c r="BH9" s="233"/>
      <c r="BI9" s="233"/>
      <c r="BJ9" s="233"/>
      <c r="BK9" s="233"/>
      <c r="BL9" s="233"/>
      <c r="BM9" s="233"/>
      <c r="BN9" s="233"/>
      <c r="BO9" s="234"/>
      <c r="BP9" s="241" t="s">
        <v>59</v>
      </c>
      <c r="BQ9" s="221"/>
      <c r="BR9" s="221"/>
      <c r="BS9" s="221"/>
      <c r="BT9" s="221"/>
      <c r="BU9" s="221"/>
      <c r="BV9" s="221"/>
      <c r="BW9" s="221"/>
      <c r="BX9" s="222"/>
      <c r="BY9" s="226">
        <v>642708</v>
      </c>
      <c r="BZ9" s="227"/>
      <c r="CA9" s="227"/>
      <c r="CB9" s="228"/>
      <c r="CC9" s="226">
        <v>1</v>
      </c>
      <c r="CD9" s="227"/>
      <c r="CE9" s="228"/>
      <c r="CF9" s="226">
        <f t="shared" si="0"/>
        <v>642708</v>
      </c>
      <c r="CG9" s="227"/>
      <c r="CH9" s="227"/>
      <c r="CI9" s="227"/>
      <c r="CJ9" s="227"/>
      <c r="CK9" s="227"/>
      <c r="CL9" s="228"/>
      <c r="CM9" s="226">
        <f t="shared" si="2"/>
        <v>1943692.318</v>
      </c>
      <c r="CN9" s="227"/>
      <c r="CO9" s="227"/>
      <c r="CP9" s="227"/>
      <c r="CQ9" s="227"/>
      <c r="CR9" s="227"/>
      <c r="CS9" s="227"/>
      <c r="CT9" s="228"/>
      <c r="CU9" s="13" t="s">
        <v>11</v>
      </c>
      <c r="CV9" s="14" t="s">
        <v>12</v>
      </c>
      <c r="CW9" s="14" t="s">
        <v>13</v>
      </c>
      <c r="CX9" s="14" t="s">
        <v>14</v>
      </c>
      <c r="CY9" s="429">
        <f t="shared" si="1"/>
        <v>2056307.682</v>
      </c>
      <c r="CZ9" s="429"/>
      <c r="DA9" s="429"/>
      <c r="DB9" s="429"/>
      <c r="DC9" s="429"/>
      <c r="DD9" s="429"/>
      <c r="DE9" s="429"/>
    </row>
    <row r="10" spans="1:109" ht="30" customHeight="1" x14ac:dyDescent="0.15">
      <c r="B10" s="217">
        <v>45169</v>
      </c>
      <c r="C10" s="218"/>
      <c r="D10" s="218"/>
      <c r="E10" s="218"/>
      <c r="F10" s="219"/>
      <c r="G10" s="283" t="s">
        <v>206</v>
      </c>
      <c r="H10" s="284"/>
      <c r="I10" s="284"/>
      <c r="J10" s="284"/>
      <c r="K10" s="284"/>
      <c r="L10" s="285"/>
      <c r="M10" s="241" t="s">
        <v>50</v>
      </c>
      <c r="N10" s="221"/>
      <c r="O10" s="221"/>
      <c r="P10" s="221"/>
      <c r="Q10" s="221"/>
      <c r="R10" s="221"/>
      <c r="S10" s="222"/>
      <c r="T10" s="595"/>
      <c r="U10" s="596"/>
      <c r="V10" s="597"/>
      <c r="W10" s="229">
        <v>45230</v>
      </c>
      <c r="X10" s="230"/>
      <c r="Y10" s="231"/>
      <c r="Z10" s="241" t="s">
        <v>734</v>
      </c>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2"/>
      <c r="AZ10" s="232"/>
      <c r="BA10" s="233"/>
      <c r="BB10" s="233"/>
      <c r="BC10" s="233"/>
      <c r="BD10" s="233"/>
      <c r="BE10" s="233"/>
      <c r="BF10" s="233"/>
      <c r="BG10" s="233"/>
      <c r="BH10" s="233"/>
      <c r="BI10" s="233"/>
      <c r="BJ10" s="233"/>
      <c r="BK10" s="233"/>
      <c r="BL10" s="233"/>
      <c r="BM10" s="233"/>
      <c r="BN10" s="233"/>
      <c r="BO10" s="234"/>
      <c r="BP10" s="241" t="s">
        <v>79</v>
      </c>
      <c r="BQ10" s="221"/>
      <c r="BR10" s="221"/>
      <c r="BS10" s="221"/>
      <c r="BT10" s="221"/>
      <c r="BU10" s="221"/>
      <c r="BV10" s="221"/>
      <c r="BW10" s="221"/>
      <c r="BX10" s="222"/>
      <c r="BY10" s="235">
        <v>71280</v>
      </c>
      <c r="BZ10" s="236"/>
      <c r="CA10" s="236"/>
      <c r="CB10" s="237"/>
      <c r="CC10" s="226">
        <v>1</v>
      </c>
      <c r="CD10" s="227"/>
      <c r="CE10" s="228"/>
      <c r="CF10" s="226">
        <f t="shared" ref="CF10:CF15" si="3">BY10*CC10</f>
        <v>71280</v>
      </c>
      <c r="CG10" s="227"/>
      <c r="CH10" s="227"/>
      <c r="CI10" s="227"/>
      <c r="CJ10" s="227"/>
      <c r="CK10" s="227"/>
      <c r="CL10" s="228"/>
      <c r="CM10" s="226">
        <f t="shared" si="2"/>
        <v>2014972.318</v>
      </c>
      <c r="CN10" s="227"/>
      <c r="CO10" s="227"/>
      <c r="CP10" s="227"/>
      <c r="CQ10" s="227"/>
      <c r="CR10" s="227"/>
      <c r="CS10" s="227"/>
      <c r="CT10" s="228"/>
      <c r="CU10" s="13" t="s">
        <v>11</v>
      </c>
      <c r="CV10" s="14" t="s">
        <v>12</v>
      </c>
      <c r="CW10" s="14" t="s">
        <v>13</v>
      </c>
      <c r="CX10" s="14" t="s">
        <v>14</v>
      </c>
      <c r="CY10" s="429">
        <f t="shared" si="1"/>
        <v>1985027.682</v>
      </c>
      <c r="CZ10" s="429"/>
      <c r="DA10" s="429"/>
      <c r="DB10" s="429"/>
      <c r="DC10" s="429"/>
      <c r="DD10" s="429"/>
      <c r="DE10" s="429"/>
    </row>
    <row r="11" spans="1:109" ht="30" customHeight="1" x14ac:dyDescent="0.15">
      <c r="B11" s="217">
        <v>45169</v>
      </c>
      <c r="C11" s="218"/>
      <c r="D11" s="218"/>
      <c r="E11" s="218"/>
      <c r="F11" s="219"/>
      <c r="G11" s="283" t="s">
        <v>206</v>
      </c>
      <c r="H11" s="284"/>
      <c r="I11" s="284"/>
      <c r="J11" s="284"/>
      <c r="K11" s="284"/>
      <c r="L11" s="285"/>
      <c r="M11" s="319" t="s">
        <v>125</v>
      </c>
      <c r="N11" s="320"/>
      <c r="O11" s="320"/>
      <c r="P11" s="320"/>
      <c r="Q11" s="320"/>
      <c r="R11" s="320"/>
      <c r="S11" s="321"/>
      <c r="T11" s="595"/>
      <c r="U11" s="596"/>
      <c r="V11" s="597"/>
      <c r="W11" s="229">
        <v>45230</v>
      </c>
      <c r="X11" s="230"/>
      <c r="Y11" s="231"/>
      <c r="Z11" s="241" t="s">
        <v>185</v>
      </c>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2"/>
      <c r="AZ11" s="232"/>
      <c r="BA11" s="233"/>
      <c r="BB11" s="233"/>
      <c r="BC11" s="233"/>
      <c r="BD11" s="233"/>
      <c r="BE11" s="233"/>
      <c r="BF11" s="233"/>
      <c r="BG11" s="233"/>
      <c r="BH11" s="233"/>
      <c r="BI11" s="233"/>
      <c r="BJ11" s="233"/>
      <c r="BK11" s="233"/>
      <c r="BL11" s="233"/>
      <c r="BM11" s="233"/>
      <c r="BN11" s="233"/>
      <c r="BO11" s="234"/>
      <c r="BP11" s="241" t="s">
        <v>79</v>
      </c>
      <c r="BQ11" s="221"/>
      <c r="BR11" s="221"/>
      <c r="BS11" s="221"/>
      <c r="BT11" s="221"/>
      <c r="BU11" s="221"/>
      <c r="BV11" s="221"/>
      <c r="BW11" s="221"/>
      <c r="BX11" s="222"/>
      <c r="BY11" s="235">
        <v>22220</v>
      </c>
      <c r="BZ11" s="236"/>
      <c r="CA11" s="236"/>
      <c r="CB11" s="237"/>
      <c r="CC11" s="226">
        <v>1</v>
      </c>
      <c r="CD11" s="227"/>
      <c r="CE11" s="228"/>
      <c r="CF11" s="226">
        <f t="shared" si="3"/>
        <v>22220</v>
      </c>
      <c r="CG11" s="227"/>
      <c r="CH11" s="227"/>
      <c r="CI11" s="227"/>
      <c r="CJ11" s="227"/>
      <c r="CK11" s="227"/>
      <c r="CL11" s="228"/>
      <c r="CM11" s="226">
        <f t="shared" si="2"/>
        <v>2037192.318</v>
      </c>
      <c r="CN11" s="227"/>
      <c r="CO11" s="227"/>
      <c r="CP11" s="227"/>
      <c r="CQ11" s="227"/>
      <c r="CR11" s="227"/>
      <c r="CS11" s="227"/>
      <c r="CT11" s="228"/>
      <c r="CU11" s="13" t="s">
        <v>11</v>
      </c>
      <c r="CV11" s="14" t="s">
        <v>12</v>
      </c>
      <c r="CW11" s="14" t="s">
        <v>13</v>
      </c>
      <c r="CX11" s="14" t="s">
        <v>14</v>
      </c>
      <c r="CY11" s="429">
        <f t="shared" ref="CY11" si="4">4000000-CM11</f>
        <v>1962807.682</v>
      </c>
      <c r="CZ11" s="429"/>
      <c r="DA11" s="429"/>
      <c r="DB11" s="429"/>
      <c r="DC11" s="429"/>
      <c r="DD11" s="429"/>
      <c r="DE11" s="429"/>
    </row>
    <row r="12" spans="1:109" s="12" customFormat="1" ht="30" customHeight="1" x14ac:dyDescent="0.15">
      <c r="B12" s="372">
        <v>45175</v>
      </c>
      <c r="C12" s="373"/>
      <c r="D12" s="373"/>
      <c r="E12" s="373"/>
      <c r="F12" s="374"/>
      <c r="G12" s="283" t="s">
        <v>604</v>
      </c>
      <c r="H12" s="284"/>
      <c r="I12" s="284"/>
      <c r="J12" s="284"/>
      <c r="K12" s="284"/>
      <c r="L12" s="285"/>
      <c r="M12" s="241" t="s">
        <v>19</v>
      </c>
      <c r="N12" s="221"/>
      <c r="O12" s="221"/>
      <c r="P12" s="221"/>
      <c r="Q12" s="221"/>
      <c r="R12" s="221"/>
      <c r="S12" s="222"/>
      <c r="T12" s="229"/>
      <c r="U12" s="230"/>
      <c r="V12" s="231"/>
      <c r="W12" s="229">
        <v>45198</v>
      </c>
      <c r="X12" s="230"/>
      <c r="Y12" s="231"/>
      <c r="Z12" s="319" t="s">
        <v>745</v>
      </c>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1"/>
      <c r="AZ12" s="232" t="s">
        <v>197</v>
      </c>
      <c r="BA12" s="233"/>
      <c r="BB12" s="233"/>
      <c r="BC12" s="233"/>
      <c r="BD12" s="233"/>
      <c r="BE12" s="233"/>
      <c r="BF12" s="233"/>
      <c r="BG12" s="233"/>
      <c r="BH12" s="233"/>
      <c r="BI12" s="233"/>
      <c r="BJ12" s="233"/>
      <c r="BK12" s="233"/>
      <c r="BL12" s="233"/>
      <c r="BM12" s="233"/>
      <c r="BN12" s="233"/>
      <c r="BO12" s="234"/>
      <c r="BP12" s="422" t="s">
        <v>746</v>
      </c>
      <c r="BQ12" s="320"/>
      <c r="BR12" s="320"/>
      <c r="BS12" s="320"/>
      <c r="BT12" s="320"/>
      <c r="BU12" s="320"/>
      <c r="BV12" s="320"/>
      <c r="BW12" s="320"/>
      <c r="BX12" s="321"/>
      <c r="BY12" s="235">
        <v>546077</v>
      </c>
      <c r="BZ12" s="236"/>
      <c r="CA12" s="236"/>
      <c r="CB12" s="237"/>
      <c r="CC12" s="226">
        <v>1</v>
      </c>
      <c r="CD12" s="227"/>
      <c r="CE12" s="228"/>
      <c r="CF12" s="226">
        <f t="shared" si="3"/>
        <v>546077</v>
      </c>
      <c r="CG12" s="227"/>
      <c r="CH12" s="227"/>
      <c r="CI12" s="227"/>
      <c r="CJ12" s="227"/>
      <c r="CK12" s="227"/>
      <c r="CL12" s="228"/>
      <c r="CM12" s="226">
        <f t="shared" si="2"/>
        <v>2583269.318</v>
      </c>
      <c r="CN12" s="227"/>
      <c r="CO12" s="227"/>
      <c r="CP12" s="227"/>
      <c r="CQ12" s="227"/>
      <c r="CR12" s="227"/>
      <c r="CS12" s="227"/>
      <c r="CT12" s="228"/>
      <c r="CU12" s="13" t="s">
        <v>11</v>
      </c>
      <c r="CV12" s="14" t="s">
        <v>12</v>
      </c>
      <c r="CW12" s="14" t="s">
        <v>13</v>
      </c>
      <c r="CX12" s="14" t="s">
        <v>14</v>
      </c>
      <c r="CY12" s="429">
        <f t="shared" si="1"/>
        <v>1416730.682</v>
      </c>
      <c r="CZ12" s="429"/>
      <c r="DA12" s="429"/>
      <c r="DB12" s="429"/>
      <c r="DC12" s="429"/>
      <c r="DD12" s="429"/>
      <c r="DE12" s="429"/>
    </row>
    <row r="13" spans="1:109" s="12" customFormat="1" ht="30" customHeight="1" x14ac:dyDescent="0.15">
      <c r="B13" s="611">
        <v>45175</v>
      </c>
      <c r="C13" s="612"/>
      <c r="D13" s="612"/>
      <c r="E13" s="612"/>
      <c r="F13" s="613"/>
      <c r="G13" s="614" t="s">
        <v>604</v>
      </c>
      <c r="H13" s="615"/>
      <c r="I13" s="615"/>
      <c r="J13" s="615"/>
      <c r="K13" s="615"/>
      <c r="L13" s="616"/>
      <c r="M13" s="319" t="s">
        <v>125</v>
      </c>
      <c r="N13" s="320"/>
      <c r="O13" s="320"/>
      <c r="P13" s="320"/>
      <c r="Q13" s="320"/>
      <c r="R13" s="320"/>
      <c r="S13" s="321"/>
      <c r="T13" s="278"/>
      <c r="U13" s="279"/>
      <c r="V13" s="280"/>
      <c r="W13" s="278">
        <v>45198</v>
      </c>
      <c r="X13" s="279"/>
      <c r="Y13" s="280"/>
      <c r="Z13" s="319" t="s">
        <v>731</v>
      </c>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1"/>
      <c r="AZ13" s="232" t="s">
        <v>197</v>
      </c>
      <c r="BA13" s="233"/>
      <c r="BB13" s="233"/>
      <c r="BC13" s="233"/>
      <c r="BD13" s="233"/>
      <c r="BE13" s="233"/>
      <c r="BF13" s="233"/>
      <c r="BG13" s="233"/>
      <c r="BH13" s="233"/>
      <c r="BI13" s="233"/>
      <c r="BJ13" s="233"/>
      <c r="BK13" s="233"/>
      <c r="BL13" s="233"/>
      <c r="BM13" s="233"/>
      <c r="BN13" s="233"/>
      <c r="BO13" s="234"/>
      <c r="BP13" s="319" t="s">
        <v>732</v>
      </c>
      <c r="BQ13" s="320"/>
      <c r="BR13" s="320"/>
      <c r="BS13" s="320"/>
      <c r="BT13" s="320"/>
      <c r="BU13" s="320"/>
      <c r="BV13" s="320"/>
      <c r="BW13" s="320"/>
      <c r="BX13" s="321"/>
      <c r="BY13" s="235">
        <v>3300</v>
      </c>
      <c r="BZ13" s="236"/>
      <c r="CA13" s="236"/>
      <c r="CB13" s="237"/>
      <c r="CC13" s="226">
        <v>1</v>
      </c>
      <c r="CD13" s="227"/>
      <c r="CE13" s="228"/>
      <c r="CF13" s="226">
        <f t="shared" si="3"/>
        <v>3300</v>
      </c>
      <c r="CG13" s="227"/>
      <c r="CH13" s="227"/>
      <c r="CI13" s="227"/>
      <c r="CJ13" s="227"/>
      <c r="CK13" s="227"/>
      <c r="CL13" s="228"/>
      <c r="CM13" s="226">
        <f t="shared" si="2"/>
        <v>2586569.318</v>
      </c>
      <c r="CN13" s="227"/>
      <c r="CO13" s="227"/>
      <c r="CP13" s="227"/>
      <c r="CQ13" s="227"/>
      <c r="CR13" s="227"/>
      <c r="CS13" s="227"/>
      <c r="CT13" s="228"/>
      <c r="CU13" s="13" t="s">
        <v>11</v>
      </c>
      <c r="CV13" s="14" t="s">
        <v>12</v>
      </c>
      <c r="CW13" s="14" t="s">
        <v>13</v>
      </c>
      <c r="CX13" s="14" t="s">
        <v>14</v>
      </c>
      <c r="CY13" s="429">
        <f t="shared" ref="CY13" si="5">4000000-CM13</f>
        <v>1413430.682</v>
      </c>
      <c r="CZ13" s="429"/>
      <c r="DA13" s="429"/>
      <c r="DB13" s="429"/>
      <c r="DC13" s="429"/>
      <c r="DD13" s="429"/>
      <c r="DE13" s="429"/>
    </row>
    <row r="14" spans="1:109" s="12" customFormat="1" ht="30" customHeight="1" x14ac:dyDescent="0.15">
      <c r="B14" s="611">
        <v>45175</v>
      </c>
      <c r="C14" s="612"/>
      <c r="D14" s="612"/>
      <c r="E14" s="612"/>
      <c r="F14" s="613"/>
      <c r="G14" s="614" t="s">
        <v>604</v>
      </c>
      <c r="H14" s="615"/>
      <c r="I14" s="615"/>
      <c r="J14" s="615"/>
      <c r="K14" s="615"/>
      <c r="L14" s="616"/>
      <c r="M14" s="319" t="s">
        <v>733</v>
      </c>
      <c r="N14" s="320"/>
      <c r="O14" s="320"/>
      <c r="P14" s="320"/>
      <c r="Q14" s="320"/>
      <c r="R14" s="320"/>
      <c r="S14" s="321"/>
      <c r="T14" s="278"/>
      <c r="U14" s="279"/>
      <c r="V14" s="280"/>
      <c r="W14" s="278">
        <v>45198</v>
      </c>
      <c r="X14" s="279"/>
      <c r="Y14" s="280"/>
      <c r="Z14" s="319" t="s">
        <v>813</v>
      </c>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1"/>
      <c r="AZ14" s="232" t="s">
        <v>197</v>
      </c>
      <c r="BA14" s="233"/>
      <c r="BB14" s="233"/>
      <c r="BC14" s="233"/>
      <c r="BD14" s="233"/>
      <c r="BE14" s="233"/>
      <c r="BF14" s="233"/>
      <c r="BG14" s="233"/>
      <c r="BH14" s="233"/>
      <c r="BI14" s="233"/>
      <c r="BJ14" s="233"/>
      <c r="BK14" s="233"/>
      <c r="BL14" s="233"/>
      <c r="BM14" s="233"/>
      <c r="BN14" s="233"/>
      <c r="BO14" s="234"/>
      <c r="BP14" s="319" t="s">
        <v>732</v>
      </c>
      <c r="BQ14" s="320"/>
      <c r="BR14" s="320"/>
      <c r="BS14" s="320"/>
      <c r="BT14" s="320"/>
      <c r="BU14" s="320"/>
      <c r="BV14" s="320"/>
      <c r="BW14" s="320"/>
      <c r="BX14" s="321"/>
      <c r="BY14" s="235">
        <v>30</v>
      </c>
      <c r="BZ14" s="236"/>
      <c r="CA14" s="236"/>
      <c r="CB14" s="237"/>
      <c r="CC14" s="226">
        <v>1</v>
      </c>
      <c r="CD14" s="227"/>
      <c r="CE14" s="228"/>
      <c r="CF14" s="226">
        <f t="shared" si="3"/>
        <v>30</v>
      </c>
      <c r="CG14" s="227"/>
      <c r="CH14" s="227"/>
      <c r="CI14" s="227"/>
      <c r="CJ14" s="227"/>
      <c r="CK14" s="227"/>
      <c r="CL14" s="228"/>
      <c r="CM14" s="226">
        <f t="shared" si="2"/>
        <v>2586599.318</v>
      </c>
      <c r="CN14" s="227"/>
      <c r="CO14" s="227"/>
      <c r="CP14" s="227"/>
      <c r="CQ14" s="227"/>
      <c r="CR14" s="227"/>
      <c r="CS14" s="227"/>
      <c r="CT14" s="228"/>
      <c r="CU14" s="13" t="s">
        <v>11</v>
      </c>
      <c r="CV14" s="14" t="s">
        <v>12</v>
      </c>
      <c r="CW14" s="14" t="s">
        <v>13</v>
      </c>
      <c r="CX14" s="14" t="s">
        <v>14</v>
      </c>
      <c r="CY14" s="429">
        <f t="shared" ref="CY14" si="6">4000000-CM14</f>
        <v>1413400.682</v>
      </c>
      <c r="CZ14" s="429"/>
      <c r="DA14" s="429"/>
      <c r="DB14" s="429"/>
      <c r="DC14" s="429"/>
      <c r="DD14" s="429"/>
      <c r="DE14" s="429"/>
    </row>
    <row r="15" spans="1:109" ht="30" customHeight="1" x14ac:dyDescent="0.15">
      <c r="B15" s="372">
        <v>45175</v>
      </c>
      <c r="C15" s="373"/>
      <c r="D15" s="373"/>
      <c r="E15" s="373"/>
      <c r="F15" s="374"/>
      <c r="G15" s="283" t="s">
        <v>354</v>
      </c>
      <c r="H15" s="284"/>
      <c r="I15" s="284"/>
      <c r="J15" s="284"/>
      <c r="K15" s="284"/>
      <c r="L15" s="285"/>
      <c r="M15" s="241" t="s">
        <v>353</v>
      </c>
      <c r="N15" s="221"/>
      <c r="O15" s="221"/>
      <c r="P15" s="221"/>
      <c r="Q15" s="221"/>
      <c r="R15" s="221"/>
      <c r="S15" s="222"/>
      <c r="T15" s="595"/>
      <c r="U15" s="596"/>
      <c r="V15" s="597"/>
      <c r="W15" s="229">
        <v>45209</v>
      </c>
      <c r="X15" s="230"/>
      <c r="Y15" s="231"/>
      <c r="Z15" s="275" t="s">
        <v>191</v>
      </c>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7"/>
      <c r="AZ15" s="232"/>
      <c r="BA15" s="233"/>
      <c r="BB15" s="233"/>
      <c r="BC15" s="233"/>
      <c r="BD15" s="233"/>
      <c r="BE15" s="233"/>
      <c r="BF15" s="233"/>
      <c r="BG15" s="233"/>
      <c r="BH15" s="233"/>
      <c r="BI15" s="233"/>
      <c r="BJ15" s="233"/>
      <c r="BK15" s="233"/>
      <c r="BL15" s="233"/>
      <c r="BM15" s="233"/>
      <c r="BN15" s="233"/>
      <c r="BO15" s="234"/>
      <c r="BP15" s="241" t="s">
        <v>196</v>
      </c>
      <c r="BQ15" s="221"/>
      <c r="BR15" s="221"/>
      <c r="BS15" s="221"/>
      <c r="BT15" s="221"/>
      <c r="BU15" s="221"/>
      <c r="BV15" s="221"/>
      <c r="BW15" s="221"/>
      <c r="BX15" s="222"/>
      <c r="BY15" s="226">
        <v>1411300</v>
      </c>
      <c r="BZ15" s="227"/>
      <c r="CA15" s="227"/>
      <c r="CB15" s="228"/>
      <c r="CC15" s="226">
        <v>1</v>
      </c>
      <c r="CD15" s="227"/>
      <c r="CE15" s="228"/>
      <c r="CF15" s="226">
        <f t="shared" si="3"/>
        <v>1411300</v>
      </c>
      <c r="CG15" s="227"/>
      <c r="CH15" s="227"/>
      <c r="CI15" s="227"/>
      <c r="CJ15" s="227"/>
      <c r="CK15" s="227"/>
      <c r="CL15" s="228"/>
      <c r="CM15" s="226">
        <f t="shared" si="2"/>
        <v>3997899.318</v>
      </c>
      <c r="CN15" s="227"/>
      <c r="CO15" s="227"/>
      <c r="CP15" s="227"/>
      <c r="CQ15" s="227"/>
      <c r="CR15" s="227"/>
      <c r="CS15" s="227"/>
      <c r="CT15" s="228"/>
      <c r="CU15" s="13" t="s">
        <v>11</v>
      </c>
      <c r="CV15" s="14" t="s">
        <v>12</v>
      </c>
      <c r="CW15" s="14" t="s">
        <v>13</v>
      </c>
      <c r="CX15" s="14" t="s">
        <v>14</v>
      </c>
      <c r="CY15" s="429">
        <f t="shared" si="1"/>
        <v>2100.6820000000298</v>
      </c>
      <c r="CZ15" s="429"/>
      <c r="DA15" s="429"/>
      <c r="DB15" s="429"/>
      <c r="DC15" s="429"/>
      <c r="DD15" s="429"/>
      <c r="DE15" s="429"/>
    </row>
    <row r="16" spans="1:109" ht="30" customHeight="1" x14ac:dyDescent="0.15">
      <c r="B16" s="554"/>
      <c r="C16" s="554"/>
      <c r="D16" s="554"/>
      <c r="E16" s="554"/>
      <c r="F16" s="554"/>
      <c r="G16" s="272"/>
      <c r="H16" s="273"/>
      <c r="I16" s="273"/>
      <c r="J16" s="273"/>
      <c r="K16" s="273"/>
      <c r="L16" s="274"/>
      <c r="M16" s="241"/>
      <c r="N16" s="221"/>
      <c r="O16" s="221"/>
      <c r="P16" s="221"/>
      <c r="Q16" s="221"/>
      <c r="R16" s="221"/>
      <c r="S16" s="222"/>
      <c r="T16" s="229"/>
      <c r="U16" s="230"/>
      <c r="V16" s="231"/>
      <c r="W16" s="229"/>
      <c r="X16" s="230"/>
      <c r="Y16" s="231"/>
      <c r="Z16" s="24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2"/>
      <c r="AZ16" s="232"/>
      <c r="BA16" s="233"/>
      <c r="BB16" s="233"/>
      <c r="BC16" s="233"/>
      <c r="BD16" s="233"/>
      <c r="BE16" s="233"/>
      <c r="BF16" s="233"/>
      <c r="BG16" s="233"/>
      <c r="BH16" s="233"/>
      <c r="BI16" s="233"/>
      <c r="BJ16" s="233"/>
      <c r="BK16" s="233"/>
      <c r="BL16" s="233"/>
      <c r="BM16" s="233"/>
      <c r="BN16" s="233"/>
      <c r="BO16" s="234"/>
      <c r="BP16" s="430"/>
      <c r="BQ16" s="431"/>
      <c r="BR16" s="431"/>
      <c r="BS16" s="431"/>
      <c r="BT16" s="431"/>
      <c r="BU16" s="431"/>
      <c r="BV16" s="431"/>
      <c r="BW16" s="431"/>
      <c r="BX16" s="432"/>
      <c r="BY16" s="605"/>
      <c r="BZ16" s="606"/>
      <c r="CA16" s="606"/>
      <c r="CB16" s="607"/>
      <c r="CC16" s="226"/>
      <c r="CD16" s="227"/>
      <c r="CE16" s="228"/>
      <c r="CF16" s="249">
        <f>SUM(CF4:CL15)</f>
        <v>3997899.318</v>
      </c>
      <c r="CG16" s="250"/>
      <c r="CH16" s="250"/>
      <c r="CI16" s="250"/>
      <c r="CJ16" s="250"/>
      <c r="CK16" s="250"/>
      <c r="CL16" s="251"/>
      <c r="CM16" s="226"/>
      <c r="CN16" s="227"/>
      <c r="CO16" s="227"/>
      <c r="CP16" s="227"/>
      <c r="CQ16" s="227"/>
      <c r="CR16" s="227"/>
      <c r="CS16" s="227"/>
      <c r="CT16" s="228"/>
      <c r="CU16" s="14" t="s">
        <v>12</v>
      </c>
      <c r="CV16" s="14" t="s">
        <v>13</v>
      </c>
      <c r="CW16" s="14" t="s">
        <v>14</v>
      </c>
      <c r="CX16" s="604">
        <v>2100.6899999999441</v>
      </c>
      <c r="CY16" s="604"/>
      <c r="CZ16" s="604"/>
      <c r="DA16" s="604"/>
      <c r="DB16" s="604"/>
      <c r="DC16" s="604"/>
      <c r="DD16" s="604"/>
      <c r="DE16" s="604"/>
    </row>
    <row r="17" spans="12:103" x14ac:dyDescent="0.15">
      <c r="L17" s="16"/>
      <c r="M17" s="12"/>
      <c r="N17" s="12"/>
      <c r="O17" s="12"/>
      <c r="P17" s="12"/>
      <c r="Q17" s="12"/>
      <c r="R17" s="12"/>
      <c r="S17" s="12"/>
      <c r="T17" s="12"/>
      <c r="U17" s="12"/>
      <c r="V17" s="12"/>
      <c r="W17" s="12"/>
      <c r="X17" s="18"/>
      <c r="Y17" s="18"/>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5"/>
      <c r="CU17" s="15"/>
      <c r="CV17" s="15"/>
      <c r="CW17" s="15"/>
      <c r="CX17" s="15"/>
      <c r="CY17" s="15"/>
    </row>
    <row r="18" spans="12:103" x14ac:dyDescent="0.15">
      <c r="L18" s="16"/>
      <c r="M18" s="12"/>
      <c r="N18" s="12"/>
      <c r="O18" s="12"/>
      <c r="P18" s="12"/>
      <c r="Q18" s="12"/>
      <c r="R18" s="12"/>
      <c r="S18" s="12"/>
      <c r="T18" s="12"/>
      <c r="U18" s="12"/>
      <c r="V18" s="12"/>
      <c r="W18" s="12"/>
      <c r="X18" s="18"/>
      <c r="Y18" s="18"/>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5"/>
      <c r="CU18" s="15"/>
      <c r="CV18" s="15"/>
      <c r="CW18" s="15"/>
      <c r="CX18" s="15"/>
      <c r="CY18" s="15"/>
    </row>
    <row r="19" spans="12:103" x14ac:dyDescent="0.15">
      <c r="L19" s="16"/>
      <c r="M19" s="12"/>
      <c r="N19" s="12"/>
      <c r="O19" s="12"/>
      <c r="P19" s="12"/>
      <c r="Q19" s="12"/>
      <c r="R19" s="12"/>
      <c r="S19" s="12"/>
      <c r="T19" s="12"/>
      <c r="U19" s="12"/>
      <c r="V19" s="12"/>
      <c r="W19" s="12"/>
      <c r="X19" s="18"/>
      <c r="Y19" s="18"/>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5"/>
      <c r="CU19" s="15"/>
      <c r="CV19" s="15"/>
      <c r="CW19" s="15"/>
      <c r="CX19" s="15"/>
      <c r="CY19" s="15"/>
    </row>
    <row r="20" spans="12:103" x14ac:dyDescent="0.15">
      <c r="L20" s="16"/>
      <c r="M20" s="12"/>
      <c r="N20" s="12"/>
      <c r="O20" s="12"/>
      <c r="P20" s="12"/>
      <c r="Q20" s="12"/>
      <c r="R20" s="12"/>
      <c r="S20" s="12"/>
      <c r="T20" s="12"/>
      <c r="U20" s="12"/>
      <c r="V20" s="12"/>
      <c r="W20" s="12"/>
      <c r="X20" s="18"/>
      <c r="Y20" s="18"/>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5"/>
      <c r="CU20" s="15"/>
      <c r="CV20" s="15"/>
      <c r="CW20" s="15"/>
      <c r="CX20" s="15"/>
      <c r="CY20" s="15"/>
    </row>
    <row r="21" spans="12:103" x14ac:dyDescent="0.15">
      <c r="L21" s="16"/>
      <c r="M21" s="12"/>
      <c r="N21" s="12"/>
      <c r="O21" s="12"/>
      <c r="P21" s="12"/>
      <c r="Q21" s="12"/>
      <c r="R21" s="12"/>
      <c r="S21" s="12"/>
      <c r="T21" s="12"/>
      <c r="U21" s="12"/>
      <c r="V21" s="12"/>
      <c r="W21" s="12"/>
      <c r="X21" s="18"/>
      <c r="Y21" s="18"/>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5"/>
      <c r="CU21" s="15"/>
      <c r="CV21" s="15"/>
      <c r="CW21" s="15"/>
      <c r="CX21" s="15"/>
      <c r="CY21" s="15"/>
    </row>
    <row r="22" spans="12:103" x14ac:dyDescent="0.15">
      <c r="L22" s="16"/>
      <c r="M22" s="12"/>
      <c r="N22" s="12"/>
      <c r="O22" s="12"/>
      <c r="P22" s="12"/>
      <c r="Q22" s="12"/>
      <c r="R22" s="12"/>
      <c r="S22" s="12"/>
      <c r="T22" s="12"/>
      <c r="U22" s="12"/>
      <c r="V22" s="12"/>
      <c r="W22" s="12"/>
      <c r="X22" s="18"/>
      <c r="Y22" s="18"/>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5"/>
      <c r="CU22" s="15"/>
      <c r="CV22" s="15"/>
      <c r="CW22" s="15"/>
      <c r="CX22" s="15"/>
      <c r="CY22" s="15"/>
    </row>
    <row r="23" spans="12:103" x14ac:dyDescent="0.15">
      <c r="L23" s="16"/>
      <c r="M23" s="12"/>
      <c r="N23" s="12"/>
      <c r="O23" s="12"/>
      <c r="P23" s="12"/>
      <c r="Q23" s="12"/>
      <c r="R23" s="12"/>
      <c r="S23" s="12"/>
      <c r="T23" s="12"/>
      <c r="U23" s="12"/>
      <c r="V23" s="12"/>
      <c r="W23" s="12"/>
      <c r="X23" s="18"/>
      <c r="Y23" s="18"/>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5"/>
      <c r="CU23" s="15"/>
      <c r="CV23" s="15"/>
      <c r="CW23" s="15"/>
      <c r="CX23" s="15"/>
      <c r="CY23" s="15"/>
    </row>
    <row r="24" spans="12:103" x14ac:dyDescent="0.15">
      <c r="L24" s="16"/>
      <c r="M24" s="12"/>
      <c r="N24" s="12"/>
      <c r="O24" s="12"/>
      <c r="P24" s="12"/>
      <c r="Q24" s="12"/>
      <c r="R24" s="12"/>
      <c r="S24" s="12"/>
      <c r="T24" s="12"/>
      <c r="U24" s="12"/>
      <c r="V24" s="12"/>
      <c r="W24" s="12"/>
      <c r="X24" s="18"/>
      <c r="Y24" s="18"/>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5"/>
      <c r="CU24" s="15"/>
      <c r="CV24" s="15"/>
      <c r="CW24" s="15"/>
      <c r="CX24" s="15"/>
      <c r="CY24" s="15"/>
    </row>
    <row r="25" spans="12:103" x14ac:dyDescent="0.15">
      <c r="L25" s="16"/>
      <c r="M25" s="12"/>
      <c r="N25" s="12"/>
      <c r="O25" s="12"/>
      <c r="P25" s="12"/>
      <c r="Q25" s="12"/>
      <c r="R25" s="12"/>
      <c r="S25" s="12"/>
      <c r="T25" s="12"/>
      <c r="U25" s="12"/>
      <c r="V25" s="12"/>
      <c r="W25" s="12"/>
      <c r="X25" s="18"/>
      <c r="Y25" s="18"/>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5"/>
      <c r="CU25" s="15"/>
      <c r="CV25" s="15"/>
      <c r="CW25" s="15"/>
      <c r="CX25" s="15"/>
      <c r="CY25" s="15"/>
    </row>
    <row r="26" spans="12:103" x14ac:dyDescent="0.15">
      <c r="L26" s="16"/>
      <c r="M26" s="12"/>
      <c r="N26" s="12"/>
      <c r="O26" s="12"/>
      <c r="P26" s="12"/>
      <c r="Q26" s="12"/>
      <c r="R26" s="12"/>
      <c r="S26" s="12"/>
      <c r="T26" s="12"/>
      <c r="U26" s="12"/>
      <c r="V26" s="12"/>
      <c r="W26" s="12"/>
      <c r="X26" s="18"/>
      <c r="Y26" s="18"/>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5"/>
      <c r="CU26" s="15"/>
      <c r="CV26" s="15"/>
      <c r="CW26" s="15"/>
      <c r="CX26" s="15"/>
      <c r="CY26" s="15"/>
    </row>
    <row r="27" spans="12:103" x14ac:dyDescent="0.15">
      <c r="L27" s="16"/>
      <c r="M27" s="12"/>
      <c r="N27" s="12"/>
      <c r="O27" s="12"/>
      <c r="P27" s="12"/>
      <c r="Q27" s="12"/>
      <c r="R27" s="12"/>
      <c r="S27" s="12"/>
      <c r="T27" s="12"/>
      <c r="U27" s="12"/>
      <c r="V27" s="12"/>
      <c r="W27" s="12"/>
      <c r="X27" s="18"/>
      <c r="Y27" s="18"/>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5"/>
      <c r="CU27" s="15"/>
      <c r="CV27" s="15"/>
      <c r="CW27" s="15"/>
      <c r="CX27" s="15"/>
      <c r="CY27" s="15"/>
    </row>
    <row r="28" spans="12:103" x14ac:dyDescent="0.15">
      <c r="L28" s="16"/>
      <c r="M28" s="12"/>
      <c r="N28" s="12"/>
      <c r="O28" s="12"/>
      <c r="P28" s="12"/>
      <c r="Q28" s="12"/>
      <c r="R28" s="12"/>
      <c r="S28" s="12"/>
      <c r="T28" s="12"/>
      <c r="U28" s="12"/>
      <c r="V28" s="12"/>
      <c r="W28" s="12"/>
      <c r="X28" s="18"/>
      <c r="Y28" s="18"/>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5"/>
      <c r="CU28" s="15"/>
      <c r="CV28" s="15"/>
      <c r="CW28" s="15"/>
      <c r="CX28" s="15"/>
      <c r="CY28" s="15"/>
    </row>
    <row r="29" spans="12:103" x14ac:dyDescent="0.15">
      <c r="L29" s="16"/>
      <c r="M29" s="12"/>
      <c r="N29" s="12"/>
      <c r="O29" s="12"/>
      <c r="P29" s="12"/>
      <c r="Q29" s="12"/>
      <c r="R29" s="12"/>
      <c r="S29" s="12"/>
      <c r="T29" s="12"/>
      <c r="U29" s="12"/>
      <c r="V29" s="12"/>
      <c r="W29" s="12"/>
      <c r="X29" s="18"/>
      <c r="Y29" s="18"/>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5"/>
      <c r="CU29" s="15"/>
      <c r="CV29" s="15"/>
      <c r="CW29" s="15"/>
      <c r="CX29" s="15"/>
      <c r="CY29" s="15"/>
    </row>
    <row r="30" spans="12:103" x14ac:dyDescent="0.15">
      <c r="L30" s="16"/>
      <c r="M30" s="12"/>
      <c r="N30" s="12"/>
      <c r="O30" s="12"/>
      <c r="P30" s="12"/>
      <c r="Q30" s="12"/>
      <c r="R30" s="12"/>
      <c r="S30" s="12"/>
      <c r="T30" s="12"/>
      <c r="U30" s="12"/>
      <c r="V30" s="12"/>
      <c r="W30" s="12"/>
      <c r="X30" s="18"/>
      <c r="Y30" s="18"/>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5"/>
      <c r="CU30" s="15"/>
      <c r="CV30" s="15"/>
      <c r="CW30" s="15"/>
      <c r="CX30" s="15"/>
      <c r="CY30" s="15"/>
    </row>
    <row r="31" spans="12:103" x14ac:dyDescent="0.15">
      <c r="L31" s="16"/>
      <c r="M31" s="12"/>
      <c r="N31" s="12"/>
      <c r="O31" s="12"/>
      <c r="P31" s="12"/>
      <c r="Q31" s="12"/>
      <c r="R31" s="12"/>
      <c r="S31" s="12"/>
      <c r="T31" s="12"/>
      <c r="U31" s="12"/>
      <c r="V31" s="12"/>
      <c r="W31" s="12"/>
      <c r="X31" s="18"/>
      <c r="Y31" s="18"/>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5"/>
      <c r="CU31" s="15"/>
      <c r="CV31" s="15"/>
      <c r="CW31" s="15"/>
      <c r="CX31" s="15"/>
      <c r="CY31" s="15"/>
    </row>
    <row r="32" spans="12:103" x14ac:dyDescent="0.15">
      <c r="L32" s="16"/>
      <c r="M32" s="12"/>
      <c r="N32" s="12"/>
      <c r="O32" s="12"/>
      <c r="P32" s="12"/>
      <c r="Q32" s="12"/>
      <c r="R32" s="12"/>
      <c r="S32" s="12"/>
      <c r="T32" s="12"/>
      <c r="U32" s="12"/>
      <c r="V32" s="12"/>
      <c r="W32" s="12"/>
      <c r="X32" s="18"/>
      <c r="Y32" s="18"/>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5"/>
      <c r="CU32" s="15"/>
      <c r="CV32" s="15"/>
      <c r="CW32" s="15"/>
      <c r="CX32" s="15"/>
      <c r="CY32" s="15"/>
    </row>
    <row r="33" spans="1:103" x14ac:dyDescent="0.15">
      <c r="L33" s="16"/>
      <c r="M33" s="12"/>
      <c r="N33" s="12"/>
      <c r="O33" s="12"/>
      <c r="P33" s="12"/>
      <c r="Q33" s="12"/>
      <c r="R33" s="12"/>
      <c r="S33" s="12"/>
      <c r="T33" s="12"/>
      <c r="U33" s="12"/>
      <c r="V33" s="12"/>
      <c r="W33" s="12"/>
      <c r="X33" s="18"/>
      <c r="Y33" s="18"/>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5"/>
      <c r="CU33" s="15"/>
      <c r="CV33" s="15"/>
      <c r="CW33" s="15"/>
      <c r="CX33" s="15"/>
      <c r="CY33" s="15"/>
    </row>
    <row r="34" spans="1:103" x14ac:dyDescent="0.15">
      <c r="L34" s="16"/>
      <c r="M34" s="12"/>
      <c r="N34" s="12"/>
      <c r="O34" s="12"/>
      <c r="P34" s="12"/>
      <c r="Q34" s="12"/>
      <c r="R34" s="12"/>
      <c r="S34" s="12"/>
      <c r="T34" s="12"/>
      <c r="U34" s="12"/>
      <c r="V34" s="12"/>
      <c r="W34" s="12"/>
      <c r="X34" s="18"/>
      <c r="Y34" s="18"/>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5"/>
      <c r="CU34" s="15"/>
      <c r="CV34" s="15"/>
      <c r="CW34" s="15"/>
      <c r="CX34" s="15"/>
      <c r="CY34" s="15"/>
    </row>
    <row r="35" spans="1:103" x14ac:dyDescent="0.15">
      <c r="L35" s="16"/>
      <c r="M35" s="12"/>
      <c r="N35" s="12"/>
      <c r="O35" s="12"/>
      <c r="P35" s="12"/>
      <c r="Q35" s="12"/>
      <c r="R35" s="12"/>
      <c r="S35" s="12"/>
      <c r="T35" s="12"/>
      <c r="U35" s="12"/>
      <c r="V35" s="12"/>
      <c r="W35" s="12"/>
      <c r="X35" s="18"/>
      <c r="Y35" s="18"/>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5"/>
      <c r="CU35" s="15"/>
      <c r="CV35" s="15"/>
      <c r="CW35" s="15"/>
      <c r="CX35" s="15"/>
      <c r="CY35" s="15"/>
    </row>
    <row r="36" spans="1:103" x14ac:dyDescent="0.15">
      <c r="L36" s="16"/>
      <c r="M36" s="12"/>
      <c r="N36" s="12"/>
      <c r="O36" s="12"/>
      <c r="P36" s="12"/>
      <c r="Q36" s="12"/>
      <c r="R36" s="12"/>
      <c r="S36" s="12"/>
      <c r="T36" s="12"/>
      <c r="U36" s="12"/>
      <c r="V36" s="12"/>
      <c r="W36" s="12"/>
      <c r="X36" s="18"/>
      <c r="Y36" s="18"/>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5"/>
      <c r="CU36" s="15"/>
      <c r="CV36" s="15"/>
      <c r="CW36" s="15"/>
      <c r="CX36" s="15"/>
      <c r="CY36" s="15"/>
    </row>
    <row r="37" spans="1:103" x14ac:dyDescent="0.15">
      <c r="L37" s="16"/>
      <c r="M37" s="12"/>
      <c r="N37" s="12"/>
      <c r="O37" s="12"/>
      <c r="P37" s="12"/>
      <c r="Q37" s="12"/>
      <c r="R37" s="12"/>
      <c r="S37" s="12"/>
      <c r="T37" s="12"/>
      <c r="U37" s="12"/>
      <c r="V37" s="12"/>
      <c r="W37" s="12"/>
      <c r="X37" s="18"/>
      <c r="Y37" s="18"/>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5"/>
      <c r="CU37" s="15"/>
      <c r="CV37" s="15"/>
      <c r="CW37" s="15"/>
      <c r="CX37" s="15"/>
      <c r="CY37" s="15"/>
    </row>
    <row r="38" spans="1:103" x14ac:dyDescent="0.15">
      <c r="L38" s="16"/>
      <c r="M38" s="12"/>
      <c r="N38" s="12"/>
      <c r="O38" s="12"/>
      <c r="P38" s="12"/>
      <c r="Q38" s="12"/>
      <c r="R38" s="12"/>
      <c r="S38" s="12"/>
      <c r="T38" s="12"/>
      <c r="U38" s="12"/>
      <c r="V38" s="12"/>
      <c r="W38" s="12"/>
      <c r="X38" s="18"/>
      <c r="Y38" s="18"/>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5"/>
      <c r="CU38" s="15"/>
      <c r="CV38" s="15"/>
      <c r="CW38" s="15"/>
      <c r="CX38" s="15"/>
      <c r="CY38" s="15"/>
    </row>
    <row r="39" spans="1:103" x14ac:dyDescent="0.15">
      <c r="L39" s="16"/>
      <c r="M39" s="12"/>
      <c r="N39" s="12"/>
      <c r="O39" s="12"/>
      <c r="P39" s="12"/>
      <c r="Q39" s="12"/>
      <c r="R39" s="12"/>
      <c r="S39" s="12"/>
      <c r="T39" s="12"/>
      <c r="U39" s="12"/>
      <c r="V39" s="12"/>
      <c r="W39" s="12"/>
      <c r="X39" s="18"/>
      <c r="Y39" s="18"/>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5"/>
      <c r="CU39" s="15"/>
      <c r="CV39" s="15"/>
      <c r="CW39" s="15"/>
      <c r="CX39" s="15"/>
      <c r="CY39" s="15"/>
    </row>
    <row r="40" spans="1:103" s="2" customFormat="1" ht="18" customHeight="1" x14ac:dyDescent="0.15">
      <c r="A40" s="4"/>
      <c r="L40" s="16"/>
      <c r="M40" s="12"/>
      <c r="N40" s="12"/>
      <c r="O40" s="12"/>
      <c r="P40" s="12"/>
      <c r="Q40" s="12"/>
      <c r="R40" s="12"/>
      <c r="S40" s="12"/>
      <c r="T40" s="12"/>
      <c r="U40" s="12"/>
      <c r="V40" s="12"/>
      <c r="W40" s="12"/>
      <c r="X40" s="18"/>
      <c r="Y40" s="18"/>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5"/>
      <c r="CU40" s="15"/>
      <c r="CV40" s="15"/>
      <c r="CW40" s="15"/>
      <c r="CX40" s="15"/>
      <c r="CY40" s="15"/>
    </row>
    <row r="41" spans="1:103" x14ac:dyDescent="0.15">
      <c r="L41" s="16"/>
      <c r="M41" s="12"/>
      <c r="N41" s="12"/>
      <c r="O41" s="12"/>
      <c r="P41" s="12"/>
      <c r="Q41" s="12"/>
      <c r="R41" s="12"/>
      <c r="S41" s="12"/>
      <c r="T41" s="12"/>
      <c r="U41" s="12"/>
      <c r="V41" s="12"/>
      <c r="W41" s="12"/>
      <c r="X41" s="18"/>
      <c r="Y41" s="18"/>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5"/>
      <c r="CU41" s="15"/>
      <c r="CV41" s="15"/>
      <c r="CW41" s="15"/>
      <c r="CX41" s="15"/>
      <c r="CY41" s="15"/>
    </row>
    <row r="42" spans="1:103" x14ac:dyDescent="0.15">
      <c r="L42" s="16"/>
      <c r="M42" s="12"/>
      <c r="N42" s="12"/>
      <c r="O42" s="12"/>
      <c r="P42" s="12"/>
      <c r="Q42" s="12"/>
      <c r="R42" s="12"/>
      <c r="S42" s="12"/>
      <c r="T42" s="12"/>
      <c r="U42" s="12"/>
      <c r="V42" s="12"/>
      <c r="W42" s="12"/>
      <c r="X42" s="18"/>
      <c r="Y42" s="18"/>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5"/>
      <c r="CU42" s="15"/>
      <c r="CV42" s="15"/>
      <c r="CW42" s="15"/>
      <c r="CX42" s="15"/>
      <c r="CY42" s="15"/>
    </row>
    <row r="43" spans="1:103" x14ac:dyDescent="0.15">
      <c r="L43" s="16"/>
      <c r="M43" s="12"/>
      <c r="N43" s="12"/>
      <c r="O43" s="12"/>
      <c r="P43" s="12"/>
      <c r="Q43" s="12"/>
      <c r="R43" s="12"/>
      <c r="S43" s="12"/>
      <c r="T43" s="12"/>
      <c r="U43" s="12"/>
      <c r="V43" s="12"/>
      <c r="W43" s="12"/>
      <c r="X43" s="18"/>
      <c r="Y43" s="18"/>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5"/>
      <c r="CU43" s="15"/>
      <c r="CV43" s="15"/>
      <c r="CW43" s="15"/>
      <c r="CX43" s="15"/>
      <c r="CY43" s="15"/>
    </row>
    <row r="44" spans="1:103" x14ac:dyDescent="0.15">
      <c r="L44" s="16"/>
      <c r="M44" s="12"/>
      <c r="N44" s="12"/>
      <c r="O44" s="12"/>
      <c r="P44" s="12"/>
      <c r="Q44" s="12"/>
      <c r="R44" s="12"/>
      <c r="S44" s="12"/>
      <c r="T44" s="12"/>
      <c r="U44" s="12"/>
      <c r="V44" s="12"/>
      <c r="W44" s="12"/>
      <c r="X44" s="18"/>
      <c r="Y44" s="18"/>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5"/>
      <c r="CU44" s="15"/>
      <c r="CV44" s="15"/>
      <c r="CW44" s="15"/>
      <c r="CX44" s="15"/>
      <c r="CY44" s="15"/>
    </row>
    <row r="45" spans="1:103" x14ac:dyDescent="0.15">
      <c r="L45" s="16"/>
      <c r="M45" s="12"/>
      <c r="N45" s="12"/>
      <c r="O45" s="12"/>
      <c r="P45" s="12"/>
      <c r="Q45" s="12"/>
      <c r="R45" s="12"/>
      <c r="S45" s="12"/>
      <c r="T45" s="12"/>
      <c r="U45" s="12"/>
      <c r="V45" s="12"/>
      <c r="W45" s="12"/>
      <c r="X45" s="18"/>
      <c r="Y45" s="18"/>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5"/>
      <c r="CU45" s="15"/>
      <c r="CV45" s="15"/>
      <c r="CW45" s="15"/>
      <c r="CX45" s="15"/>
      <c r="CY45" s="15"/>
    </row>
    <row r="46" spans="1:103" x14ac:dyDescent="0.15">
      <c r="L46" s="16"/>
      <c r="M46" s="12"/>
      <c r="N46" s="12"/>
      <c r="O46" s="12"/>
      <c r="P46" s="12"/>
      <c r="Q46" s="12"/>
      <c r="R46" s="12"/>
      <c r="S46" s="12"/>
      <c r="T46" s="12"/>
      <c r="U46" s="12"/>
      <c r="V46" s="12"/>
      <c r="W46" s="12"/>
      <c r="X46" s="18"/>
      <c r="Y46" s="18"/>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5"/>
      <c r="CU46" s="15"/>
      <c r="CV46" s="15"/>
      <c r="CW46" s="15"/>
      <c r="CX46" s="15"/>
      <c r="CY46" s="15"/>
    </row>
    <row r="47" spans="1:103" x14ac:dyDescent="0.15">
      <c r="L47" s="16"/>
      <c r="M47" s="12"/>
      <c r="N47" s="12"/>
      <c r="O47" s="12"/>
      <c r="P47" s="12"/>
      <c r="Q47" s="12"/>
      <c r="R47" s="12"/>
      <c r="S47" s="12"/>
      <c r="T47" s="12"/>
      <c r="U47" s="12"/>
      <c r="V47" s="12"/>
      <c r="W47" s="12"/>
      <c r="X47" s="18"/>
      <c r="Y47" s="18"/>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5"/>
      <c r="CU47" s="15"/>
      <c r="CV47" s="15"/>
      <c r="CW47" s="15"/>
      <c r="CX47" s="15"/>
      <c r="CY47" s="15"/>
    </row>
    <row r="48" spans="1:103" x14ac:dyDescent="0.15">
      <c r="L48" s="16"/>
      <c r="M48" s="12"/>
      <c r="N48" s="12"/>
      <c r="O48" s="12"/>
      <c r="P48" s="12"/>
      <c r="Q48" s="12"/>
      <c r="R48" s="12"/>
      <c r="S48" s="12"/>
      <c r="T48" s="12"/>
      <c r="U48" s="12"/>
      <c r="V48" s="12"/>
      <c r="W48" s="12"/>
      <c r="X48" s="18"/>
      <c r="Y48" s="18"/>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5"/>
      <c r="CU48" s="15"/>
      <c r="CV48" s="15"/>
      <c r="CW48" s="15"/>
      <c r="CX48" s="15"/>
      <c r="CY48" s="15"/>
    </row>
    <row r="49" spans="12:103" x14ac:dyDescent="0.15">
      <c r="L49" s="16"/>
      <c r="M49" s="12"/>
      <c r="N49" s="12"/>
      <c r="O49" s="12"/>
      <c r="P49" s="12"/>
      <c r="Q49" s="12"/>
      <c r="R49" s="12"/>
      <c r="S49" s="12"/>
      <c r="T49" s="12"/>
      <c r="U49" s="12"/>
      <c r="V49" s="12"/>
      <c r="W49" s="12"/>
      <c r="X49" s="18"/>
      <c r="Y49" s="18"/>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5"/>
      <c r="CU49" s="15"/>
      <c r="CV49" s="15"/>
      <c r="CW49" s="15"/>
      <c r="CX49" s="15"/>
      <c r="CY49" s="15"/>
    </row>
    <row r="50" spans="12:103" x14ac:dyDescent="0.15">
      <c r="L50" s="16"/>
      <c r="M50" s="12"/>
      <c r="N50" s="12"/>
      <c r="O50" s="12"/>
      <c r="P50" s="12"/>
      <c r="Q50" s="12"/>
      <c r="R50" s="12"/>
      <c r="S50" s="12"/>
      <c r="T50" s="12"/>
      <c r="U50" s="12"/>
      <c r="V50" s="12"/>
      <c r="W50" s="12"/>
      <c r="X50" s="18"/>
      <c r="Y50" s="18"/>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5"/>
      <c r="CU50" s="15"/>
      <c r="CV50" s="15"/>
      <c r="CW50" s="15"/>
      <c r="CX50" s="15"/>
      <c r="CY50" s="15"/>
    </row>
    <row r="51" spans="12:103" x14ac:dyDescent="0.15">
      <c r="L51" s="16"/>
      <c r="M51" s="12"/>
      <c r="N51" s="12"/>
      <c r="O51" s="12"/>
      <c r="P51" s="12"/>
      <c r="Q51" s="12"/>
      <c r="R51" s="12"/>
      <c r="S51" s="12"/>
      <c r="T51" s="12"/>
      <c r="U51" s="12"/>
      <c r="V51" s="12"/>
      <c r="W51" s="12"/>
      <c r="X51" s="18"/>
      <c r="Y51" s="18"/>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5"/>
      <c r="CU51" s="15"/>
      <c r="CV51" s="15"/>
      <c r="CW51" s="15"/>
      <c r="CX51" s="15"/>
      <c r="CY51" s="15"/>
    </row>
    <row r="52" spans="12:103" x14ac:dyDescent="0.15">
      <c r="L52" s="16"/>
      <c r="M52" s="12"/>
      <c r="N52" s="12"/>
      <c r="O52" s="12"/>
      <c r="P52" s="12"/>
      <c r="Q52" s="12"/>
      <c r="R52" s="12"/>
      <c r="S52" s="12"/>
      <c r="T52" s="12"/>
      <c r="U52" s="12"/>
      <c r="V52" s="12"/>
      <c r="W52" s="12"/>
      <c r="X52" s="18"/>
      <c r="Y52" s="18"/>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5"/>
      <c r="CU52" s="15"/>
      <c r="CV52" s="15"/>
      <c r="CW52" s="15"/>
      <c r="CX52" s="15"/>
      <c r="CY52" s="15"/>
    </row>
    <row r="53" spans="12:103" x14ac:dyDescent="0.15">
      <c r="L53" s="16"/>
      <c r="M53" s="12"/>
      <c r="N53" s="12"/>
      <c r="O53" s="12"/>
      <c r="P53" s="12"/>
      <c r="Q53" s="12"/>
      <c r="R53" s="12"/>
      <c r="S53" s="12"/>
      <c r="T53" s="12"/>
      <c r="U53" s="12"/>
      <c r="V53" s="12"/>
      <c r="W53" s="12"/>
      <c r="X53" s="18"/>
      <c r="Y53" s="18"/>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5"/>
      <c r="CU53" s="15"/>
      <c r="CV53" s="15"/>
      <c r="CW53" s="15"/>
      <c r="CX53" s="15"/>
      <c r="CY53" s="15"/>
    </row>
    <row r="54" spans="12:103" x14ac:dyDescent="0.15">
      <c r="L54" s="16"/>
      <c r="M54" s="12"/>
      <c r="N54" s="12"/>
      <c r="O54" s="12"/>
      <c r="P54" s="12"/>
      <c r="Q54" s="12"/>
      <c r="R54" s="12"/>
      <c r="S54" s="12"/>
      <c r="T54" s="12"/>
      <c r="U54" s="12"/>
      <c r="V54" s="12"/>
      <c r="W54" s="12"/>
      <c r="X54" s="18"/>
      <c r="Y54" s="18"/>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5"/>
      <c r="CU54" s="15"/>
      <c r="CV54" s="15"/>
      <c r="CW54" s="15"/>
      <c r="CX54" s="15"/>
      <c r="CY54" s="15"/>
    </row>
    <row r="55" spans="12:103" x14ac:dyDescent="0.15">
      <c r="L55" s="16"/>
      <c r="M55" s="12"/>
      <c r="N55" s="12"/>
      <c r="O55" s="12"/>
      <c r="P55" s="12"/>
      <c r="Q55" s="12"/>
      <c r="R55" s="12"/>
      <c r="S55" s="12"/>
      <c r="T55" s="12"/>
      <c r="U55" s="12"/>
      <c r="V55" s="12"/>
      <c r="W55" s="12"/>
      <c r="X55" s="18"/>
      <c r="Y55" s="18"/>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5"/>
      <c r="CU55" s="15"/>
      <c r="CV55" s="15"/>
      <c r="CW55" s="15"/>
      <c r="CX55" s="15"/>
      <c r="CY55" s="15"/>
    </row>
    <row r="56" spans="12:103" x14ac:dyDescent="0.15">
      <c r="L56" s="16"/>
      <c r="M56" s="12"/>
      <c r="N56" s="12"/>
      <c r="O56" s="12"/>
      <c r="P56" s="12"/>
      <c r="Q56" s="12"/>
      <c r="R56" s="12"/>
      <c r="S56" s="12"/>
      <c r="T56" s="12"/>
      <c r="U56" s="12"/>
      <c r="V56" s="12"/>
      <c r="W56" s="12"/>
      <c r="X56" s="18"/>
      <c r="Y56" s="18"/>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5"/>
      <c r="CU56" s="15"/>
      <c r="CV56" s="15"/>
      <c r="CW56" s="15"/>
      <c r="CX56" s="15"/>
      <c r="CY56" s="15"/>
    </row>
    <row r="156" spans="2:102" s="5" customFormat="1" ht="18" customHeight="1" x14ac:dyDescent="0.15">
      <c r="B156" s="2"/>
      <c r="C156" s="2"/>
      <c r="D156" s="2"/>
      <c r="E156" s="2"/>
      <c r="F156" s="2"/>
      <c r="G156" s="2"/>
      <c r="H156" s="2"/>
      <c r="I156" s="2"/>
      <c r="J156" s="2"/>
      <c r="K156" s="2"/>
      <c r="L156" s="2"/>
      <c r="M156" s="1"/>
      <c r="N156" s="1"/>
      <c r="O156" s="1"/>
      <c r="P156" s="1"/>
      <c r="Q156" s="1"/>
      <c r="R156" s="1"/>
      <c r="S156" s="1"/>
      <c r="T156" s="1"/>
      <c r="U156" s="1"/>
      <c r="V156" s="1"/>
      <c r="W156" s="1"/>
      <c r="X156" s="10"/>
      <c r="Y156" s="10"/>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U156" s="6"/>
      <c r="CV156" s="6"/>
      <c r="CW156" s="6"/>
      <c r="CX156" s="6"/>
    </row>
    <row r="173" spans="1:103" s="4" customFormat="1" ht="18" customHeight="1" x14ac:dyDescent="0.15">
      <c r="A173" s="1"/>
      <c r="B173" s="2"/>
      <c r="C173" s="2"/>
      <c r="D173" s="2"/>
      <c r="E173" s="2"/>
      <c r="F173" s="2"/>
      <c r="G173" s="2"/>
      <c r="H173" s="2"/>
      <c r="I173" s="2"/>
      <c r="J173" s="2"/>
      <c r="K173" s="2"/>
      <c r="L173" s="2"/>
      <c r="M173" s="1"/>
      <c r="N173" s="1"/>
      <c r="O173" s="1"/>
      <c r="P173" s="1"/>
      <c r="Q173" s="1"/>
      <c r="R173" s="1"/>
      <c r="S173" s="1"/>
      <c r="T173" s="1"/>
      <c r="U173" s="1"/>
      <c r="V173" s="1"/>
      <c r="W173" s="1"/>
      <c r="X173" s="10"/>
      <c r="Y173" s="10"/>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5"/>
      <c r="CU173" s="5"/>
      <c r="CV173" s="5"/>
      <c r="CW173" s="5"/>
      <c r="CX173" s="5"/>
      <c r="CY173" s="6"/>
    </row>
    <row r="174" spans="1:103" ht="18" customHeight="1" x14ac:dyDescent="0.15"/>
    <row r="175" spans="1:103" ht="18" customHeight="1" x14ac:dyDescent="0.15"/>
    <row r="176" spans="1:103" ht="18" customHeight="1" x14ac:dyDescent="0.15"/>
    <row r="177" spans="1:103" ht="18" customHeight="1" x14ac:dyDescent="0.15"/>
    <row r="178" spans="1:103" ht="18" customHeight="1" x14ac:dyDescent="0.15"/>
    <row r="179" spans="1:103" ht="18" customHeight="1" x14ac:dyDescent="0.15"/>
    <row r="180" spans="1:103" s="2" customFormat="1" ht="18" customHeight="1" x14ac:dyDescent="0.15">
      <c r="A180" s="1"/>
      <c r="M180" s="1"/>
      <c r="N180" s="1"/>
      <c r="O180" s="1"/>
      <c r="P180" s="1"/>
      <c r="Q180" s="1"/>
      <c r="R180" s="1"/>
      <c r="S180" s="1"/>
      <c r="T180" s="1"/>
      <c r="U180" s="1"/>
      <c r="V180" s="1"/>
      <c r="W180" s="1"/>
      <c r="X180" s="10"/>
      <c r="Y180" s="10"/>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5"/>
      <c r="CU180" s="5"/>
      <c r="CV180" s="5"/>
      <c r="CW180" s="5"/>
      <c r="CX180" s="5"/>
      <c r="CY180" s="5"/>
    </row>
    <row r="181" spans="1:103" s="2" customFormat="1" ht="18" customHeight="1" x14ac:dyDescent="0.15">
      <c r="A181" s="1"/>
      <c r="M181" s="1"/>
      <c r="N181" s="1"/>
      <c r="O181" s="1"/>
      <c r="P181" s="1"/>
      <c r="Q181" s="1"/>
      <c r="R181" s="1"/>
      <c r="S181" s="1"/>
      <c r="T181" s="1"/>
      <c r="U181" s="1"/>
      <c r="V181" s="1"/>
      <c r="W181" s="1"/>
      <c r="X181" s="10"/>
      <c r="Y181" s="10"/>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5"/>
      <c r="CU181" s="5"/>
      <c r="CV181" s="5"/>
      <c r="CW181" s="5"/>
      <c r="CX181" s="5"/>
      <c r="CY181" s="5"/>
    </row>
    <row r="182" spans="1:103" s="2" customFormat="1" ht="18" customHeight="1" x14ac:dyDescent="0.15">
      <c r="A182" s="1"/>
      <c r="M182" s="1"/>
      <c r="N182" s="1"/>
      <c r="O182" s="1"/>
      <c r="P182" s="1"/>
      <c r="Q182" s="1"/>
      <c r="R182" s="1"/>
      <c r="S182" s="1"/>
      <c r="T182" s="1"/>
      <c r="U182" s="1"/>
      <c r="V182" s="1"/>
      <c r="W182" s="1"/>
      <c r="X182" s="10"/>
      <c r="Y182" s="10"/>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5"/>
      <c r="CU182" s="5"/>
      <c r="CV182" s="5"/>
      <c r="CW182" s="5"/>
      <c r="CX182" s="5"/>
      <c r="CY182" s="5"/>
    </row>
    <row r="183" spans="1:103" s="2" customFormat="1" ht="18" customHeight="1" x14ac:dyDescent="0.15">
      <c r="A183" s="1"/>
      <c r="M183" s="1"/>
      <c r="N183" s="1"/>
      <c r="O183" s="1"/>
      <c r="P183" s="1"/>
      <c r="Q183" s="1"/>
      <c r="R183" s="1"/>
      <c r="S183" s="1"/>
      <c r="T183" s="1"/>
      <c r="U183" s="1"/>
      <c r="V183" s="1"/>
      <c r="W183" s="1"/>
      <c r="X183" s="10"/>
      <c r="Y183" s="10"/>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5"/>
      <c r="CU183" s="5"/>
      <c r="CV183" s="5"/>
      <c r="CW183" s="5"/>
      <c r="CX183" s="5"/>
      <c r="CY183" s="5"/>
    </row>
    <row r="184" spans="1:103" s="2" customFormat="1" ht="18" customHeight="1" x14ac:dyDescent="0.15">
      <c r="A184" s="1"/>
      <c r="M184" s="1"/>
      <c r="N184" s="1"/>
      <c r="O184" s="1"/>
      <c r="P184" s="1"/>
      <c r="Q184" s="1"/>
      <c r="R184" s="1"/>
      <c r="S184" s="1"/>
      <c r="T184" s="1"/>
      <c r="U184" s="1"/>
      <c r="V184" s="1"/>
      <c r="W184" s="1"/>
      <c r="X184" s="10"/>
      <c r="Y184" s="10"/>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5"/>
      <c r="CU184" s="5"/>
      <c r="CV184" s="5"/>
      <c r="CW184" s="5"/>
      <c r="CX184" s="5"/>
      <c r="CY184" s="5"/>
    </row>
    <row r="185" spans="1:103" s="2" customFormat="1" ht="18" customHeight="1" x14ac:dyDescent="0.15">
      <c r="A185" s="1"/>
      <c r="M185" s="1"/>
      <c r="N185" s="1"/>
      <c r="O185" s="1"/>
      <c r="P185" s="1"/>
      <c r="Q185" s="1"/>
      <c r="R185" s="1"/>
      <c r="S185" s="1"/>
      <c r="T185" s="1"/>
      <c r="U185" s="1"/>
      <c r="V185" s="1"/>
      <c r="W185" s="1"/>
      <c r="X185" s="10"/>
      <c r="Y185" s="10"/>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5"/>
      <c r="CU185" s="5"/>
      <c r="CV185" s="5"/>
      <c r="CW185" s="5"/>
      <c r="CX185" s="5"/>
      <c r="CY185" s="5"/>
    </row>
    <row r="186" spans="1:103" s="2" customFormat="1" ht="18" customHeight="1" x14ac:dyDescent="0.15">
      <c r="A186" s="1"/>
      <c r="M186" s="1"/>
      <c r="N186" s="1"/>
      <c r="O186" s="1"/>
      <c r="P186" s="1"/>
      <c r="Q186" s="1"/>
      <c r="R186" s="1"/>
      <c r="S186" s="1"/>
      <c r="T186" s="1"/>
      <c r="U186" s="1"/>
      <c r="V186" s="1"/>
      <c r="W186" s="1"/>
      <c r="X186" s="10"/>
      <c r="Y186" s="10"/>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5"/>
      <c r="CU186" s="5"/>
      <c r="CV186" s="5"/>
      <c r="CW186" s="5"/>
      <c r="CX186" s="5"/>
      <c r="CY186" s="5"/>
    </row>
    <row r="187" spans="1:103" s="2" customFormat="1" ht="18" customHeight="1" x14ac:dyDescent="0.15">
      <c r="A187" s="1"/>
      <c r="M187" s="1"/>
      <c r="N187" s="1"/>
      <c r="O187" s="1"/>
      <c r="P187" s="1"/>
      <c r="Q187" s="1"/>
      <c r="R187" s="1"/>
      <c r="S187" s="1"/>
      <c r="T187" s="1"/>
      <c r="U187" s="1"/>
      <c r="V187" s="1"/>
      <c r="W187" s="1"/>
      <c r="X187" s="10"/>
      <c r="Y187" s="10"/>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5"/>
      <c r="CU187" s="5"/>
      <c r="CV187" s="5"/>
      <c r="CW187" s="5"/>
      <c r="CX187" s="5"/>
      <c r="CY187" s="5"/>
    </row>
    <row r="188" spans="1:103" s="2" customFormat="1" ht="18" customHeight="1" x14ac:dyDescent="0.15">
      <c r="A188" s="1"/>
      <c r="M188" s="1"/>
      <c r="N188" s="1"/>
      <c r="O188" s="1"/>
      <c r="P188" s="1"/>
      <c r="Q188" s="1"/>
      <c r="R188" s="1"/>
      <c r="S188" s="1"/>
      <c r="T188" s="1"/>
      <c r="U188" s="1"/>
      <c r="V188" s="1"/>
      <c r="W188" s="1"/>
      <c r="X188" s="10"/>
      <c r="Y188" s="10"/>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5"/>
      <c r="CU188" s="5"/>
      <c r="CV188" s="5"/>
      <c r="CW188" s="5"/>
      <c r="CX188" s="5"/>
      <c r="CY188" s="5"/>
    </row>
    <row r="189" spans="1:103" s="2" customFormat="1" ht="18" customHeight="1" x14ac:dyDescent="0.15">
      <c r="A189" s="1"/>
      <c r="M189" s="1"/>
      <c r="N189" s="1"/>
      <c r="O189" s="1"/>
      <c r="P189" s="1"/>
      <c r="Q189" s="1"/>
      <c r="R189" s="1"/>
      <c r="S189" s="1"/>
      <c r="T189" s="1"/>
      <c r="U189" s="1"/>
      <c r="V189" s="1"/>
      <c r="W189" s="1"/>
      <c r="X189" s="10"/>
      <c r="Y189" s="10"/>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5"/>
      <c r="CU189" s="5"/>
      <c r="CV189" s="5"/>
      <c r="CW189" s="5"/>
      <c r="CX189" s="5"/>
      <c r="CY189" s="5"/>
    </row>
    <row r="190" spans="1:103" s="2" customFormat="1" ht="18" customHeight="1" x14ac:dyDescent="0.15">
      <c r="A190" s="1"/>
      <c r="M190" s="1"/>
      <c r="N190" s="1"/>
      <c r="O190" s="1"/>
      <c r="P190" s="1"/>
      <c r="Q190" s="1"/>
      <c r="R190" s="1"/>
      <c r="S190" s="1"/>
      <c r="T190" s="1"/>
      <c r="U190" s="1"/>
      <c r="V190" s="1"/>
      <c r="W190" s="1"/>
      <c r="X190" s="10"/>
      <c r="Y190" s="10"/>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5"/>
      <c r="CU190" s="5"/>
      <c r="CV190" s="5"/>
      <c r="CW190" s="5"/>
      <c r="CX190" s="5"/>
      <c r="CY190" s="5"/>
    </row>
    <row r="191" spans="1:103" s="2" customFormat="1" ht="18" customHeight="1" x14ac:dyDescent="0.15">
      <c r="A191" s="1"/>
      <c r="M191" s="1"/>
      <c r="N191" s="1"/>
      <c r="O191" s="1"/>
      <c r="P191" s="1"/>
      <c r="Q191" s="1"/>
      <c r="R191" s="1"/>
      <c r="S191" s="1"/>
      <c r="T191" s="1"/>
      <c r="U191" s="1"/>
      <c r="V191" s="1"/>
      <c r="W191" s="1"/>
      <c r="X191" s="10"/>
      <c r="Y191" s="10"/>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5"/>
      <c r="CU191" s="5"/>
      <c r="CV191" s="5"/>
      <c r="CW191" s="5"/>
      <c r="CX191" s="5"/>
      <c r="CY191" s="5"/>
    </row>
    <row r="192" spans="1:103" s="2" customFormat="1" ht="18" customHeight="1" x14ac:dyDescent="0.15">
      <c r="A192" s="1"/>
      <c r="M192" s="1"/>
      <c r="N192" s="1"/>
      <c r="O192" s="1"/>
      <c r="P192" s="1"/>
      <c r="Q192" s="1"/>
      <c r="R192" s="1"/>
      <c r="S192" s="1"/>
      <c r="T192" s="1"/>
      <c r="U192" s="1"/>
      <c r="V192" s="1"/>
      <c r="W192" s="1"/>
      <c r="X192" s="10"/>
      <c r="Y192" s="10"/>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5"/>
      <c r="CU192" s="5"/>
      <c r="CV192" s="5"/>
      <c r="CW192" s="5"/>
      <c r="CX192" s="5"/>
      <c r="CY192" s="5"/>
    </row>
    <row r="193" spans="1:103" s="2" customFormat="1" ht="18" customHeight="1" x14ac:dyDescent="0.15">
      <c r="A193" s="1"/>
      <c r="M193" s="1"/>
      <c r="N193" s="1"/>
      <c r="O193" s="1"/>
      <c r="P193" s="1"/>
      <c r="Q193" s="1"/>
      <c r="R193" s="1"/>
      <c r="S193" s="1"/>
      <c r="T193" s="1"/>
      <c r="U193" s="1"/>
      <c r="V193" s="1"/>
      <c r="W193" s="1"/>
      <c r="X193" s="10"/>
      <c r="Y193" s="10"/>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5"/>
      <c r="CU193" s="5"/>
      <c r="CV193" s="5"/>
      <c r="CW193" s="5"/>
      <c r="CX193" s="5"/>
      <c r="CY193" s="5"/>
    </row>
    <row r="194" spans="1:103" s="2" customFormat="1" ht="18" customHeight="1" x14ac:dyDescent="0.15">
      <c r="A194" s="1"/>
      <c r="M194" s="1"/>
      <c r="N194" s="1"/>
      <c r="O194" s="1"/>
      <c r="P194" s="1"/>
      <c r="Q194" s="1"/>
      <c r="R194" s="1"/>
      <c r="S194" s="1"/>
      <c r="T194" s="1"/>
      <c r="U194" s="1"/>
      <c r="V194" s="1"/>
      <c r="W194" s="1"/>
      <c r="X194" s="10"/>
      <c r="Y194" s="10"/>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5"/>
      <c r="CU194" s="5"/>
      <c r="CV194" s="5"/>
      <c r="CW194" s="5"/>
      <c r="CX194" s="5"/>
      <c r="CY194" s="5"/>
    </row>
    <row r="195" spans="1:103" s="2" customFormat="1" ht="18" customHeight="1" x14ac:dyDescent="0.15">
      <c r="A195" s="1"/>
      <c r="M195" s="1"/>
      <c r="N195" s="1"/>
      <c r="O195" s="1"/>
      <c r="P195" s="1"/>
      <c r="Q195" s="1"/>
      <c r="R195" s="1"/>
      <c r="S195" s="1"/>
      <c r="T195" s="1"/>
      <c r="U195" s="1"/>
      <c r="V195" s="1"/>
      <c r="W195" s="1"/>
      <c r="X195" s="10"/>
      <c r="Y195" s="10"/>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5"/>
      <c r="CU195" s="5"/>
      <c r="CV195" s="5"/>
      <c r="CW195" s="5"/>
      <c r="CX195" s="5"/>
      <c r="CY195" s="5"/>
    </row>
    <row r="196" spans="1:103" s="2" customFormat="1" ht="18" customHeight="1" x14ac:dyDescent="0.15">
      <c r="A196" s="1"/>
      <c r="M196" s="1"/>
      <c r="N196" s="1"/>
      <c r="O196" s="1"/>
      <c r="P196" s="1"/>
      <c r="Q196" s="1"/>
      <c r="R196" s="1"/>
      <c r="S196" s="1"/>
      <c r="T196" s="1"/>
      <c r="U196" s="1"/>
      <c r="V196" s="1"/>
      <c r="W196" s="1"/>
      <c r="X196" s="10"/>
      <c r="Y196" s="10"/>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5"/>
      <c r="CU196" s="5"/>
      <c r="CV196" s="5"/>
      <c r="CW196" s="5"/>
      <c r="CX196" s="5"/>
      <c r="CY196" s="5"/>
    </row>
    <row r="197" spans="1:103" s="2" customFormat="1" ht="18" customHeight="1" x14ac:dyDescent="0.15">
      <c r="A197" s="1"/>
      <c r="M197" s="1"/>
      <c r="N197" s="1"/>
      <c r="O197" s="1"/>
      <c r="P197" s="1"/>
      <c r="Q197" s="1"/>
      <c r="R197" s="1"/>
      <c r="S197" s="1"/>
      <c r="T197" s="1"/>
      <c r="U197" s="1"/>
      <c r="V197" s="1"/>
      <c r="W197" s="1"/>
      <c r="X197" s="10"/>
      <c r="Y197" s="10"/>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5"/>
      <c r="CU197" s="5"/>
      <c r="CV197" s="5"/>
      <c r="CW197" s="5"/>
      <c r="CX197" s="5"/>
      <c r="CY197" s="5"/>
    </row>
    <row r="198" spans="1:103" s="2" customFormat="1" ht="18" customHeight="1" x14ac:dyDescent="0.15">
      <c r="A198" s="1"/>
      <c r="M198" s="1"/>
      <c r="N198" s="1"/>
      <c r="O198" s="1"/>
      <c r="P198" s="1"/>
      <c r="Q198" s="1"/>
      <c r="R198" s="1"/>
      <c r="S198" s="1"/>
      <c r="T198" s="1"/>
      <c r="U198" s="1"/>
      <c r="V198" s="1"/>
      <c r="W198" s="1"/>
      <c r="X198" s="10"/>
      <c r="Y198" s="10"/>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5"/>
      <c r="CU198" s="5"/>
      <c r="CV198" s="5"/>
      <c r="CW198" s="5"/>
      <c r="CX198" s="5"/>
      <c r="CY198" s="5"/>
    </row>
    <row r="357" spans="1:103" s="4" customFormat="1" ht="18" customHeight="1" x14ac:dyDescent="0.15">
      <c r="A357" s="1"/>
      <c r="B357" s="2"/>
      <c r="C357" s="2"/>
      <c r="D357" s="2"/>
      <c r="E357" s="2"/>
      <c r="F357" s="2"/>
      <c r="G357" s="2"/>
      <c r="H357" s="2"/>
      <c r="I357" s="2"/>
      <c r="J357" s="2"/>
      <c r="K357" s="2"/>
      <c r="L357" s="2"/>
      <c r="M357" s="1"/>
      <c r="N357" s="1"/>
      <c r="O357" s="1"/>
      <c r="P357" s="1"/>
      <c r="Q357" s="1"/>
      <c r="R357" s="1"/>
      <c r="S357" s="1"/>
      <c r="T357" s="1"/>
      <c r="U357" s="1"/>
      <c r="V357" s="1"/>
      <c r="W357" s="1"/>
      <c r="X357" s="10"/>
      <c r="Y357" s="10"/>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5"/>
      <c r="CU357" s="5"/>
      <c r="CV357" s="5"/>
      <c r="CW357" s="5"/>
      <c r="CX357" s="5"/>
      <c r="CY357" s="6"/>
    </row>
    <row r="375" spans="2:102" s="5" customFormat="1" ht="18" customHeight="1" x14ac:dyDescent="0.15">
      <c r="B375" s="2"/>
      <c r="C375" s="2"/>
      <c r="D375" s="2"/>
      <c r="E375" s="2"/>
      <c r="F375" s="2"/>
      <c r="G375" s="2"/>
      <c r="H375" s="2"/>
      <c r="I375" s="2"/>
      <c r="J375" s="2"/>
      <c r="K375" s="2"/>
      <c r="L375" s="2"/>
      <c r="M375" s="1"/>
      <c r="N375" s="1"/>
      <c r="O375" s="1"/>
      <c r="P375" s="1"/>
      <c r="Q375" s="1"/>
      <c r="R375" s="1"/>
      <c r="S375" s="1"/>
      <c r="T375" s="1"/>
      <c r="U375" s="1"/>
      <c r="V375" s="1"/>
      <c r="W375" s="1"/>
      <c r="X375" s="10"/>
      <c r="Y375" s="10"/>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U375" s="6"/>
      <c r="CV375" s="6"/>
      <c r="CW375" s="6"/>
      <c r="CX375" s="6"/>
    </row>
    <row r="395" spans="1:103" s="4" customFormat="1" ht="18" customHeight="1" x14ac:dyDescent="0.15">
      <c r="A395" s="1"/>
      <c r="B395" s="2"/>
      <c r="C395" s="2"/>
      <c r="D395" s="2"/>
      <c r="E395" s="2"/>
      <c r="F395" s="2"/>
      <c r="G395" s="2"/>
      <c r="H395" s="2"/>
      <c r="I395" s="2"/>
      <c r="J395" s="2"/>
      <c r="K395" s="2"/>
      <c r="L395" s="2"/>
      <c r="M395" s="1"/>
      <c r="N395" s="1"/>
      <c r="O395" s="1"/>
      <c r="P395" s="1"/>
      <c r="Q395" s="1"/>
      <c r="R395" s="1"/>
      <c r="S395" s="1"/>
      <c r="T395" s="1"/>
      <c r="U395" s="1"/>
      <c r="V395" s="1"/>
      <c r="W395" s="1"/>
      <c r="X395" s="10"/>
      <c r="Y395" s="10"/>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5"/>
      <c r="CU395" s="5"/>
      <c r="CV395" s="5"/>
      <c r="CW395" s="5"/>
      <c r="CX395" s="5"/>
      <c r="CY395" s="6"/>
    </row>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spans="2:103" ht="18" customHeight="1" x14ac:dyDescent="0.15"/>
    <row r="530" spans="2:103" ht="18" customHeight="1" x14ac:dyDescent="0.15">
      <c r="CU530" s="1"/>
      <c r="CV530" s="1"/>
      <c r="CW530" s="1"/>
      <c r="CX530" s="1"/>
      <c r="CY530" s="1"/>
    </row>
    <row r="531" spans="2:103" ht="18" customHeight="1" x14ac:dyDescent="0.15">
      <c r="CU531" s="1"/>
      <c r="CV531" s="1"/>
      <c r="CW531" s="1"/>
      <c r="CX531" s="1"/>
      <c r="CY531" s="1"/>
    </row>
    <row r="532" spans="2:103" ht="18" customHeight="1" x14ac:dyDescent="0.15">
      <c r="CU532" s="1"/>
      <c r="CV532" s="1"/>
      <c r="CW532" s="1"/>
      <c r="CX532" s="1"/>
      <c r="CY532" s="1"/>
    </row>
    <row r="533" spans="2:103" ht="18" customHeight="1" x14ac:dyDescent="0.15">
      <c r="CU533" s="1"/>
      <c r="CV533" s="1"/>
      <c r="CW533" s="1"/>
      <c r="CX533" s="1"/>
      <c r="CY533" s="1"/>
    </row>
    <row r="534" spans="2:103" ht="18" customHeight="1" x14ac:dyDescent="0.15">
      <c r="CU534" s="1"/>
      <c r="CV534" s="1"/>
      <c r="CW534" s="1"/>
      <c r="CX534" s="1"/>
      <c r="CY534" s="1"/>
    </row>
    <row r="535" spans="2:103" ht="18" customHeight="1" x14ac:dyDescent="0.15">
      <c r="B535" s="1"/>
      <c r="C535" s="1"/>
      <c r="D535" s="1"/>
      <c r="E535" s="1"/>
      <c r="F535" s="1"/>
      <c r="G535" s="1"/>
      <c r="H535" s="1"/>
      <c r="I535" s="1"/>
      <c r="J535" s="1"/>
      <c r="K535" s="1"/>
      <c r="CU535" s="1"/>
      <c r="CV535" s="1"/>
      <c r="CW535" s="1"/>
      <c r="CX535" s="1"/>
      <c r="CY535" s="1"/>
    </row>
    <row r="536" spans="2:103" ht="18" customHeight="1" x14ac:dyDescent="0.15">
      <c r="B536" s="1"/>
      <c r="C536" s="1"/>
      <c r="D536" s="1"/>
      <c r="E536" s="1"/>
      <c r="F536" s="1"/>
      <c r="G536" s="1"/>
      <c r="H536" s="1"/>
      <c r="I536" s="1"/>
      <c r="J536" s="1"/>
      <c r="K536" s="1"/>
      <c r="L536" s="1"/>
      <c r="X536" s="1"/>
      <c r="Y536" s="1"/>
      <c r="CT536" s="1"/>
      <c r="CU536" s="1"/>
      <c r="CV536" s="1"/>
      <c r="CW536" s="1"/>
      <c r="CX536" s="1"/>
      <c r="CY536" s="1"/>
    </row>
    <row r="537" spans="2:103" ht="18" customHeight="1" x14ac:dyDescent="0.15">
      <c r="B537" s="1"/>
      <c r="C537" s="1"/>
      <c r="D537" s="1"/>
      <c r="E537" s="1"/>
      <c r="F537" s="1"/>
      <c r="G537" s="1"/>
      <c r="H537" s="1"/>
      <c r="I537" s="1"/>
      <c r="J537" s="1"/>
      <c r="K537" s="1"/>
      <c r="L537" s="1"/>
      <c r="X537" s="1"/>
      <c r="Y537" s="1"/>
      <c r="CT537" s="1"/>
      <c r="CU537" s="1"/>
      <c r="CV537" s="1"/>
      <c r="CW537" s="1"/>
      <c r="CX537" s="1"/>
      <c r="CY537" s="1"/>
    </row>
    <row r="538" spans="2:103" ht="18" customHeight="1" x14ac:dyDescent="0.15">
      <c r="B538" s="1"/>
      <c r="C538" s="1"/>
      <c r="D538" s="1"/>
      <c r="E538" s="1"/>
      <c r="F538" s="1"/>
      <c r="G538" s="1"/>
      <c r="H538" s="1"/>
      <c r="I538" s="1"/>
      <c r="J538" s="1"/>
      <c r="K538" s="1"/>
      <c r="L538" s="1"/>
      <c r="X538" s="1"/>
      <c r="Y538" s="1"/>
      <c r="CT538" s="1"/>
      <c r="CU538" s="1"/>
      <c r="CV538" s="1"/>
      <c r="CW538" s="1"/>
      <c r="CX538" s="1"/>
      <c r="CY538" s="1"/>
    </row>
    <row r="539" spans="2:103" ht="18" customHeight="1" x14ac:dyDescent="0.15">
      <c r="B539" s="1"/>
      <c r="C539" s="1"/>
      <c r="D539" s="1"/>
      <c r="E539" s="1"/>
      <c r="F539" s="1"/>
      <c r="G539" s="1"/>
      <c r="H539" s="1"/>
      <c r="I539" s="1"/>
      <c r="J539" s="1"/>
      <c r="K539" s="1"/>
      <c r="L539" s="1"/>
      <c r="X539" s="1"/>
      <c r="Y539" s="1"/>
      <c r="CT539" s="1"/>
      <c r="CU539" s="1"/>
      <c r="CV539" s="1"/>
      <c r="CW539" s="1"/>
      <c r="CX539" s="1"/>
      <c r="CY539" s="1"/>
    </row>
    <row r="540" spans="2:103" ht="18" customHeight="1" x14ac:dyDescent="0.15">
      <c r="B540" s="1"/>
      <c r="C540" s="1"/>
      <c r="D540" s="1"/>
      <c r="E540" s="1"/>
      <c r="F540" s="1"/>
      <c r="G540" s="1"/>
      <c r="H540" s="1"/>
      <c r="I540" s="1"/>
      <c r="J540" s="1"/>
      <c r="K540" s="1"/>
      <c r="L540" s="1"/>
      <c r="X540" s="1"/>
      <c r="Y540" s="1"/>
      <c r="CT540" s="1"/>
      <c r="CU540" s="1"/>
      <c r="CV540" s="1"/>
      <c r="CW540" s="1"/>
      <c r="CX540" s="1"/>
      <c r="CY540" s="1"/>
    </row>
    <row r="541" spans="2:103" ht="18" customHeight="1" x14ac:dyDescent="0.15">
      <c r="B541" s="1"/>
      <c r="C541" s="1"/>
      <c r="D541" s="1"/>
      <c r="E541" s="1"/>
      <c r="F541" s="1"/>
      <c r="G541" s="1"/>
      <c r="H541" s="1"/>
      <c r="I541" s="1"/>
      <c r="J541" s="1"/>
      <c r="K541" s="1"/>
      <c r="L541" s="1"/>
      <c r="X541" s="1"/>
      <c r="Y541" s="1"/>
      <c r="CT541" s="1"/>
      <c r="CU541" s="1"/>
      <c r="CV541" s="1"/>
      <c r="CW541" s="1"/>
      <c r="CX541" s="1"/>
      <c r="CY541" s="1"/>
    </row>
    <row r="542" spans="2:103" ht="18" customHeight="1" x14ac:dyDescent="0.15">
      <c r="B542" s="1"/>
      <c r="C542" s="1"/>
      <c r="D542" s="1"/>
      <c r="E542" s="1"/>
      <c r="F542" s="1"/>
      <c r="G542" s="1"/>
      <c r="H542" s="1"/>
      <c r="I542" s="1"/>
      <c r="J542" s="1"/>
      <c r="K542" s="1"/>
      <c r="L542" s="1"/>
      <c r="X542" s="1"/>
      <c r="Y542" s="1"/>
      <c r="CT542" s="1"/>
      <c r="CU542" s="1"/>
      <c r="CV542" s="1"/>
      <c r="CW542" s="1"/>
      <c r="CX542" s="1"/>
      <c r="CY542" s="1"/>
    </row>
    <row r="543" spans="2:103" ht="18" customHeight="1" x14ac:dyDescent="0.15">
      <c r="B543" s="1"/>
      <c r="C543" s="1"/>
      <c r="D543" s="1"/>
      <c r="E543" s="1"/>
      <c r="F543" s="1"/>
      <c r="G543" s="1"/>
      <c r="H543" s="1"/>
      <c r="I543" s="1"/>
      <c r="J543" s="1"/>
      <c r="K543" s="1"/>
      <c r="L543" s="1"/>
      <c r="X543" s="1"/>
      <c r="Y543" s="1"/>
      <c r="CT543" s="1"/>
      <c r="CU543" s="1"/>
      <c r="CV543" s="1"/>
      <c r="CW543" s="1"/>
      <c r="CX543" s="1"/>
      <c r="CY543" s="1"/>
    </row>
    <row r="544" spans="2:103" ht="18" customHeight="1" x14ac:dyDescent="0.15">
      <c r="B544" s="1"/>
      <c r="C544" s="1"/>
      <c r="D544" s="1"/>
      <c r="E544" s="1"/>
      <c r="F544" s="1"/>
      <c r="G544" s="1"/>
      <c r="H544" s="1"/>
      <c r="I544" s="1"/>
      <c r="J544" s="1"/>
      <c r="K544" s="1"/>
      <c r="L544" s="1"/>
      <c r="X544" s="1"/>
      <c r="Y544" s="1"/>
      <c r="CT544" s="1"/>
      <c r="CU544" s="1"/>
      <c r="CV544" s="1"/>
      <c r="CW544" s="1"/>
      <c r="CX544" s="1"/>
      <c r="CY544" s="1"/>
    </row>
    <row r="545" spans="2:103" ht="18" customHeight="1" x14ac:dyDescent="0.15">
      <c r="B545" s="1"/>
      <c r="C545" s="1"/>
      <c r="D545" s="1"/>
      <c r="E545" s="1"/>
      <c r="F545" s="1"/>
      <c r="G545" s="1"/>
      <c r="H545" s="1"/>
      <c r="I545" s="1"/>
      <c r="J545" s="1"/>
      <c r="K545" s="1"/>
      <c r="L545" s="1"/>
      <c r="X545" s="1"/>
      <c r="Y545" s="1"/>
      <c r="CT545" s="1"/>
      <c r="CU545" s="1"/>
      <c r="CV545" s="1"/>
      <c r="CW545" s="1"/>
      <c r="CX545" s="1"/>
      <c r="CY545" s="1"/>
    </row>
    <row r="546" spans="2:103" ht="18" customHeight="1" x14ac:dyDescent="0.15">
      <c r="B546" s="1"/>
      <c r="C546" s="1"/>
      <c r="D546" s="1"/>
      <c r="E546" s="1"/>
      <c r="F546" s="1"/>
      <c r="G546" s="1"/>
      <c r="H546" s="1"/>
      <c r="I546" s="1"/>
      <c r="J546" s="1"/>
      <c r="K546" s="1"/>
      <c r="L546" s="1"/>
      <c r="X546" s="1"/>
      <c r="Y546" s="1"/>
      <c r="CT546" s="1"/>
      <c r="CU546" s="1"/>
      <c r="CV546" s="1"/>
      <c r="CW546" s="1"/>
      <c r="CX546" s="1"/>
      <c r="CY546" s="1"/>
    </row>
    <row r="547" spans="2:103" ht="18" customHeight="1" x14ac:dyDescent="0.15">
      <c r="B547" s="1"/>
      <c r="C547" s="1"/>
      <c r="D547" s="1"/>
      <c r="E547" s="1"/>
      <c r="F547" s="1"/>
      <c r="G547" s="1"/>
      <c r="H547" s="1"/>
      <c r="I547" s="1"/>
      <c r="J547" s="1"/>
      <c r="K547" s="1"/>
      <c r="L547" s="1"/>
      <c r="X547" s="1"/>
      <c r="Y547" s="1"/>
      <c r="CT547" s="1"/>
      <c r="CU547" s="1"/>
      <c r="CV547" s="1"/>
      <c r="CW547" s="1"/>
      <c r="CX547" s="1"/>
      <c r="CY547" s="1"/>
    </row>
    <row r="548" spans="2:103" ht="18" customHeight="1" x14ac:dyDescent="0.15">
      <c r="B548" s="1"/>
      <c r="C548" s="1"/>
      <c r="D548" s="1"/>
      <c r="E548" s="1"/>
      <c r="F548" s="1"/>
      <c r="G548" s="1"/>
      <c r="H548" s="1"/>
      <c r="I548" s="1"/>
      <c r="J548" s="1"/>
      <c r="K548" s="1"/>
      <c r="L548" s="1"/>
      <c r="X548" s="1"/>
      <c r="Y548" s="1"/>
      <c r="CT548" s="1"/>
      <c r="CU548" s="1"/>
      <c r="CV548" s="1"/>
      <c r="CW548" s="1"/>
      <c r="CX548" s="1"/>
      <c r="CY548" s="1"/>
    </row>
    <row r="549" spans="2:103" ht="18" customHeight="1" x14ac:dyDescent="0.15">
      <c r="B549" s="1"/>
      <c r="C549" s="1"/>
      <c r="D549" s="1"/>
      <c r="E549" s="1"/>
      <c r="F549" s="1"/>
      <c r="G549" s="1"/>
      <c r="H549" s="1"/>
      <c r="I549" s="1"/>
      <c r="J549" s="1"/>
      <c r="K549" s="1"/>
      <c r="L549" s="1"/>
      <c r="X549" s="1"/>
      <c r="Y549" s="1"/>
      <c r="CT549" s="1"/>
      <c r="CU549" s="1"/>
      <c r="CV549" s="1"/>
      <c r="CW549" s="1"/>
      <c r="CX549" s="1"/>
      <c r="CY549" s="1"/>
    </row>
    <row r="550" spans="2:103" ht="18" customHeight="1" x14ac:dyDescent="0.15">
      <c r="B550" s="1"/>
      <c r="C550" s="1"/>
      <c r="D550" s="1"/>
      <c r="E550" s="1"/>
      <c r="F550" s="1"/>
      <c r="G550" s="1"/>
      <c r="H550" s="1"/>
      <c r="I550" s="1"/>
      <c r="J550" s="1"/>
      <c r="K550" s="1"/>
      <c r="L550" s="1"/>
      <c r="X550" s="1"/>
      <c r="Y550" s="1"/>
      <c r="CT550" s="1"/>
      <c r="CU550" s="1"/>
      <c r="CV550" s="1"/>
      <c r="CW550" s="1"/>
      <c r="CX550" s="1"/>
      <c r="CY550" s="1"/>
    </row>
    <row r="551" spans="2:103" ht="18" customHeight="1" x14ac:dyDescent="0.15">
      <c r="B551" s="1"/>
      <c r="C551" s="1"/>
      <c r="D551" s="1"/>
      <c r="E551" s="1"/>
      <c r="F551" s="1"/>
      <c r="G551" s="1"/>
      <c r="H551" s="1"/>
      <c r="I551" s="1"/>
      <c r="J551" s="1"/>
      <c r="K551" s="1"/>
      <c r="L551" s="1"/>
      <c r="X551" s="1"/>
      <c r="Y551" s="1"/>
      <c r="CT551" s="1"/>
      <c r="CU551" s="1"/>
      <c r="CV551" s="1"/>
      <c r="CW551" s="1"/>
      <c r="CX551" s="1"/>
      <c r="CY551" s="1"/>
    </row>
    <row r="552" spans="2:103" ht="18" customHeight="1" x14ac:dyDescent="0.15">
      <c r="B552" s="1"/>
      <c r="C552" s="1"/>
      <c r="D552" s="1"/>
      <c r="E552" s="1"/>
      <c r="F552" s="1"/>
      <c r="G552" s="1"/>
      <c r="H552" s="1"/>
      <c r="I552" s="1"/>
      <c r="J552" s="1"/>
      <c r="K552" s="1"/>
      <c r="L552" s="1"/>
      <c r="X552" s="1"/>
      <c r="Y552" s="1"/>
      <c r="CT552" s="1"/>
      <c r="CU552" s="1"/>
      <c r="CV552" s="1"/>
      <c r="CW552" s="1"/>
      <c r="CX552" s="1"/>
      <c r="CY552" s="1"/>
    </row>
    <row r="553" spans="2:103" ht="18" customHeight="1" x14ac:dyDescent="0.15">
      <c r="B553" s="1"/>
      <c r="C553" s="1"/>
      <c r="D553" s="1"/>
      <c r="E553" s="1"/>
      <c r="F553" s="1"/>
      <c r="G553" s="1"/>
      <c r="H553" s="1"/>
      <c r="I553" s="1"/>
      <c r="J553" s="1"/>
      <c r="K553" s="1"/>
      <c r="L553" s="1"/>
      <c r="X553" s="1"/>
      <c r="Y553" s="1"/>
      <c r="CT553" s="1"/>
      <c r="CU553" s="1"/>
      <c r="CV553" s="1"/>
      <c r="CW553" s="1"/>
      <c r="CX553" s="1"/>
      <c r="CY553" s="1"/>
    </row>
    <row r="554" spans="2:103" ht="18" customHeight="1" x14ac:dyDescent="0.15">
      <c r="B554" s="1"/>
      <c r="C554" s="1"/>
      <c r="D554" s="1"/>
      <c r="E554" s="1"/>
      <c r="F554" s="1"/>
      <c r="G554" s="1"/>
      <c r="H554" s="1"/>
      <c r="I554" s="1"/>
      <c r="J554" s="1"/>
      <c r="K554" s="1"/>
      <c r="L554" s="1"/>
      <c r="X554" s="1"/>
      <c r="Y554" s="1"/>
      <c r="CT554" s="1"/>
      <c r="CU554" s="1"/>
      <c r="CV554" s="1"/>
      <c r="CW554" s="1"/>
      <c r="CX554" s="1"/>
      <c r="CY554" s="1"/>
    </row>
    <row r="555" spans="2:103" ht="18" customHeight="1" x14ac:dyDescent="0.15">
      <c r="B555" s="1"/>
      <c r="C555" s="1"/>
      <c r="D555" s="1"/>
      <c r="E555" s="1"/>
      <c r="F555" s="1"/>
      <c r="G555" s="1"/>
      <c r="H555" s="1"/>
      <c r="I555" s="1"/>
      <c r="J555" s="1"/>
      <c r="K555" s="1"/>
      <c r="L555" s="1"/>
      <c r="X555" s="1"/>
      <c r="Y555" s="1"/>
      <c r="CT555" s="1"/>
      <c r="CU555" s="1"/>
      <c r="CV555" s="1"/>
      <c r="CW555" s="1"/>
      <c r="CX555" s="1"/>
      <c r="CY555" s="1"/>
    </row>
    <row r="556" spans="2:103" ht="18" customHeight="1" x14ac:dyDescent="0.15">
      <c r="B556" s="1"/>
      <c r="C556" s="1"/>
      <c r="D556" s="1"/>
      <c r="E556" s="1"/>
      <c r="F556" s="1"/>
      <c r="G556" s="1"/>
      <c r="H556" s="1"/>
      <c r="I556" s="1"/>
      <c r="J556" s="1"/>
      <c r="K556" s="1"/>
      <c r="L556" s="1"/>
      <c r="X556" s="1"/>
      <c r="Y556" s="1"/>
      <c r="CT556" s="1"/>
      <c r="CU556" s="1"/>
      <c r="CV556" s="1"/>
      <c r="CW556" s="1"/>
      <c r="CX556" s="1"/>
      <c r="CY556" s="1"/>
    </row>
    <row r="557" spans="2:103" ht="18" customHeight="1" x14ac:dyDescent="0.15">
      <c r="B557" s="1"/>
      <c r="C557" s="1"/>
      <c r="D557" s="1"/>
      <c r="E557" s="1"/>
      <c r="F557" s="1"/>
      <c r="G557" s="1"/>
      <c r="H557" s="1"/>
      <c r="I557" s="1"/>
      <c r="J557" s="1"/>
      <c r="K557" s="1"/>
      <c r="L557" s="1"/>
      <c r="X557" s="1"/>
      <c r="Y557" s="1"/>
      <c r="CT557" s="1"/>
      <c r="CU557" s="1"/>
      <c r="CV557" s="1"/>
      <c r="CW557" s="1"/>
      <c r="CX557" s="1"/>
      <c r="CY557" s="1"/>
    </row>
    <row r="558" spans="2:103" x14ac:dyDescent="0.15">
      <c r="B558" s="1"/>
      <c r="C558" s="1"/>
      <c r="D558" s="1"/>
      <c r="E558" s="1"/>
      <c r="F558" s="1"/>
      <c r="G558" s="1"/>
      <c r="H558" s="1"/>
      <c r="I558" s="1"/>
      <c r="J558" s="1"/>
      <c r="K558" s="1"/>
      <c r="L558" s="1"/>
      <c r="X558" s="1"/>
      <c r="Y558" s="1"/>
      <c r="CT558" s="1"/>
    </row>
    <row r="559" spans="2:103" x14ac:dyDescent="0.15">
      <c r="B559" s="1"/>
      <c r="C559" s="1"/>
      <c r="D559" s="1"/>
      <c r="E559" s="1"/>
      <c r="F559" s="1"/>
      <c r="G559" s="1"/>
      <c r="H559" s="1"/>
      <c r="I559" s="1"/>
      <c r="J559" s="1"/>
      <c r="K559" s="1"/>
      <c r="L559" s="1"/>
      <c r="X559" s="1"/>
      <c r="Y559" s="1"/>
      <c r="CT559" s="1"/>
    </row>
    <row r="560" spans="2:103" x14ac:dyDescent="0.15">
      <c r="B560" s="1"/>
      <c r="C560" s="1"/>
      <c r="D560" s="1"/>
      <c r="E560" s="1"/>
      <c r="F560" s="1"/>
      <c r="G560" s="1"/>
      <c r="H560" s="1"/>
      <c r="I560" s="1"/>
      <c r="J560" s="1"/>
      <c r="K560" s="1"/>
      <c r="L560" s="1"/>
      <c r="X560" s="1"/>
      <c r="Y560" s="1"/>
      <c r="CT560" s="1"/>
    </row>
    <row r="561" spans="2:98" x14ac:dyDescent="0.15">
      <c r="B561" s="1"/>
      <c r="C561" s="1"/>
      <c r="D561" s="1"/>
      <c r="E561" s="1"/>
      <c r="F561" s="1"/>
      <c r="G561" s="1"/>
      <c r="H561" s="1"/>
      <c r="I561" s="1"/>
      <c r="J561" s="1"/>
      <c r="K561" s="1"/>
      <c r="L561" s="1"/>
      <c r="X561" s="1"/>
      <c r="Y561" s="1"/>
      <c r="CT561" s="1"/>
    </row>
    <row r="562" spans="2:98" x14ac:dyDescent="0.15">
      <c r="B562" s="1"/>
      <c r="C562" s="1"/>
      <c r="D562" s="1"/>
      <c r="E562" s="1"/>
      <c r="F562" s="1"/>
      <c r="G562" s="1"/>
      <c r="H562" s="1"/>
      <c r="I562" s="1"/>
      <c r="J562" s="1"/>
      <c r="K562" s="1"/>
      <c r="L562" s="1"/>
      <c r="X562" s="1"/>
      <c r="Y562" s="1"/>
      <c r="CT562" s="1"/>
    </row>
    <row r="563" spans="2:98" x14ac:dyDescent="0.15">
      <c r="L563" s="1"/>
      <c r="X563" s="1"/>
      <c r="Y563" s="1"/>
      <c r="CT563" s="1"/>
    </row>
  </sheetData>
  <mergeCells count="187">
    <mergeCell ref="BP11:BX11"/>
    <mergeCell ref="BY11:CB11"/>
    <mergeCell ref="CC11:CE11"/>
    <mergeCell ref="CF11:CL11"/>
    <mergeCell ref="CM11:CT11"/>
    <mergeCell ref="CY11:DE11"/>
    <mergeCell ref="B13:F13"/>
    <mergeCell ref="G13:L13"/>
    <mergeCell ref="M13:S13"/>
    <mergeCell ref="T13:V13"/>
    <mergeCell ref="W13:Y13"/>
    <mergeCell ref="Z13:AY13"/>
    <mergeCell ref="AZ13:BO13"/>
    <mergeCell ref="B11:F11"/>
    <mergeCell ref="G11:L11"/>
    <mergeCell ref="M11:S11"/>
    <mergeCell ref="T11:V11"/>
    <mergeCell ref="W11:Y11"/>
    <mergeCell ref="Z11:AY11"/>
    <mergeCell ref="AZ11:BO11"/>
    <mergeCell ref="BP13:BX13"/>
    <mergeCell ref="BY13:CB13"/>
    <mergeCell ref="CC13:CE13"/>
    <mergeCell ref="CF13:CL13"/>
    <mergeCell ref="B14:F14"/>
    <mergeCell ref="G14:L14"/>
    <mergeCell ref="M14:S14"/>
    <mergeCell ref="T14:V14"/>
    <mergeCell ref="W14:Y14"/>
    <mergeCell ref="Z14:AY14"/>
    <mergeCell ref="AZ14:BO14"/>
    <mergeCell ref="BP14:BX14"/>
    <mergeCell ref="BY14:CB14"/>
    <mergeCell ref="BY6:CB6"/>
    <mergeCell ref="CC6:CE6"/>
    <mergeCell ref="CF6:CL6"/>
    <mergeCell ref="CY8:DE8"/>
    <mergeCell ref="BY7:CB7"/>
    <mergeCell ref="CC7:CE7"/>
    <mergeCell ref="CY7:DE7"/>
    <mergeCell ref="CF7:CL7"/>
    <mergeCell ref="CM7:CT7"/>
    <mergeCell ref="BY8:CB8"/>
    <mergeCell ref="CY10:DE10"/>
    <mergeCell ref="CY9:DE9"/>
    <mergeCell ref="CC9:CE9"/>
    <mergeCell ref="CF9:CL9"/>
    <mergeCell ref="CF8:CL8"/>
    <mergeCell ref="CM8:CT8"/>
    <mergeCell ref="CM6:CT6"/>
    <mergeCell ref="CF10:CL10"/>
    <mergeCell ref="CM10:CT10"/>
    <mergeCell ref="CC10:CE10"/>
    <mergeCell ref="CY6:DE6"/>
    <mergeCell ref="CC8:CE8"/>
    <mergeCell ref="CM13:CT13"/>
    <mergeCell ref="CX16:DE16"/>
    <mergeCell ref="CC15:CE15"/>
    <mergeCell ref="CF15:CL15"/>
    <mergeCell ref="CM15:CT15"/>
    <mergeCell ref="CY15:DE15"/>
    <mergeCell ref="BY12:CB12"/>
    <mergeCell ref="CC12:CE12"/>
    <mergeCell ref="CF12:CL12"/>
    <mergeCell ref="CM12:CT12"/>
    <mergeCell ref="CY12:DE12"/>
    <mergeCell ref="CM16:CT16"/>
    <mergeCell ref="CF16:CL16"/>
    <mergeCell ref="CY13:DE13"/>
    <mergeCell ref="CC14:CE14"/>
    <mergeCell ref="CF14:CL14"/>
    <mergeCell ref="CM14:CT14"/>
    <mergeCell ref="CY14:DE14"/>
    <mergeCell ref="BY15:CB15"/>
    <mergeCell ref="BY16:CB16"/>
    <mergeCell ref="CC16:CE16"/>
    <mergeCell ref="B16:F16"/>
    <mergeCell ref="T6:V6"/>
    <mergeCell ref="W6:Y6"/>
    <mergeCell ref="Z6:AY6"/>
    <mergeCell ref="M10:S10"/>
    <mergeCell ref="T10:V10"/>
    <mergeCell ref="W10:Y10"/>
    <mergeCell ref="G10:L10"/>
    <mergeCell ref="B12:F12"/>
    <mergeCell ref="G12:L12"/>
    <mergeCell ref="M12:S12"/>
    <mergeCell ref="T12:V12"/>
    <mergeCell ref="W12:Y12"/>
    <mergeCell ref="Z12:AY12"/>
    <mergeCell ref="B15:F15"/>
    <mergeCell ref="B8:F8"/>
    <mergeCell ref="G8:L8"/>
    <mergeCell ref="M8:S8"/>
    <mergeCell ref="T8:V8"/>
    <mergeCell ref="W8:Y8"/>
    <mergeCell ref="Z8:AY8"/>
    <mergeCell ref="M6:S6"/>
    <mergeCell ref="B6:F6"/>
    <mergeCell ref="Z10:AY10"/>
    <mergeCell ref="BY9:CB9"/>
    <mergeCell ref="CM9:CT9"/>
    <mergeCell ref="CY5:DE5"/>
    <mergeCell ref="B4:F4"/>
    <mergeCell ref="G4:L4"/>
    <mergeCell ref="AZ5:BO5"/>
    <mergeCell ref="BP5:BX5"/>
    <mergeCell ref="BY5:CB5"/>
    <mergeCell ref="CC5:CE5"/>
    <mergeCell ref="CF5:CL5"/>
    <mergeCell ref="CF4:CL4"/>
    <mergeCell ref="Z5:AY5"/>
    <mergeCell ref="CY4:DE4"/>
    <mergeCell ref="CM4:CT4"/>
    <mergeCell ref="AZ4:BO4"/>
    <mergeCell ref="BP4:BX4"/>
    <mergeCell ref="BY4:CB4"/>
    <mergeCell ref="CC4:CE4"/>
    <mergeCell ref="CM5:CT5"/>
    <mergeCell ref="Z7:AY7"/>
    <mergeCell ref="AZ7:BO7"/>
    <mergeCell ref="AZ6:BO6"/>
    <mergeCell ref="T9:V9"/>
    <mergeCell ref="W9:Y9"/>
    <mergeCell ref="B1:BX2"/>
    <mergeCell ref="BY1:DE1"/>
    <mergeCell ref="BY2:CB2"/>
    <mergeCell ref="CC2:DE2"/>
    <mergeCell ref="B3:F3"/>
    <mergeCell ref="G3:L3"/>
    <mergeCell ref="M3:S3"/>
    <mergeCell ref="T3:V3"/>
    <mergeCell ref="CC3:CE3"/>
    <mergeCell ref="CF3:CL3"/>
    <mergeCell ref="CM3:CT3"/>
    <mergeCell ref="CY3:DE3"/>
    <mergeCell ref="AZ3:BO3"/>
    <mergeCell ref="BP3:BX3"/>
    <mergeCell ref="BY3:CB3"/>
    <mergeCell ref="BY10:CB10"/>
    <mergeCell ref="AZ12:BO12"/>
    <mergeCell ref="BP12:BX12"/>
    <mergeCell ref="B10:F10"/>
    <mergeCell ref="W3:Y3"/>
    <mergeCell ref="Z3:AR3"/>
    <mergeCell ref="AS3:AY3"/>
    <mergeCell ref="M4:S4"/>
    <mergeCell ref="T4:V4"/>
    <mergeCell ref="B5:F5"/>
    <mergeCell ref="G5:L5"/>
    <mergeCell ref="M5:S5"/>
    <mergeCell ref="T5:V5"/>
    <mergeCell ref="W5:Y5"/>
    <mergeCell ref="W4:Y4"/>
    <mergeCell ref="Z4:AY4"/>
    <mergeCell ref="B7:F7"/>
    <mergeCell ref="G7:L7"/>
    <mergeCell ref="M7:S7"/>
    <mergeCell ref="T7:V7"/>
    <mergeCell ref="W7:Y7"/>
    <mergeCell ref="AZ8:BO8"/>
    <mergeCell ref="Z9:AY9"/>
    <mergeCell ref="B9:F9"/>
    <mergeCell ref="BP6:BX6"/>
    <mergeCell ref="G16:L16"/>
    <mergeCell ref="M16:S16"/>
    <mergeCell ref="T16:V16"/>
    <mergeCell ref="W16:Y16"/>
    <mergeCell ref="Z16:AY16"/>
    <mergeCell ref="AZ16:BO16"/>
    <mergeCell ref="BP16:BX16"/>
    <mergeCell ref="G15:L15"/>
    <mergeCell ref="M15:S15"/>
    <mergeCell ref="T15:V15"/>
    <mergeCell ref="W15:Y15"/>
    <mergeCell ref="Z15:AY15"/>
    <mergeCell ref="AZ15:BO15"/>
    <mergeCell ref="BP15:BX15"/>
    <mergeCell ref="AZ10:BO10"/>
    <mergeCell ref="BP10:BX10"/>
    <mergeCell ref="G9:L9"/>
    <mergeCell ref="M9:S9"/>
    <mergeCell ref="BP7:BX7"/>
    <mergeCell ref="G6:L6"/>
    <mergeCell ref="BP8:BX8"/>
    <mergeCell ref="AZ9:BO9"/>
    <mergeCell ref="BP9:BX9"/>
  </mergeCells>
  <phoneticPr fontId="3"/>
  <conditionalFormatting sqref="BY2">
    <cfRule type="expression" dxfId="10" priority="1">
      <formula>TODAY()&gt;$BY$2</formula>
    </cfRule>
  </conditionalFormatting>
  <printOptions horizontalCentered="1"/>
  <pageMargins left="0.23622047244094491" right="0.23622047244094491" top="0.74803149606299213" bottom="0.74803149606299213" header="0.31496062992125984" footer="0.31496062992125984"/>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D556"/>
  <sheetViews>
    <sheetView view="pageBreakPreview" zoomScaleNormal="100" zoomScaleSheetLayoutView="100" workbookViewId="0">
      <selection activeCell="Y9" sqref="Y9:AX9"/>
    </sheetView>
  </sheetViews>
  <sheetFormatPr defaultColWidth="9" defaultRowHeight="13.5" outlineLevelCol="1" x14ac:dyDescent="0.15"/>
  <cols>
    <col min="1" max="1" width="1.625" style="1" customWidth="1"/>
    <col min="2" max="11" width="1.625" style="2" customWidth="1"/>
    <col min="12" max="20" width="1.625" style="1" customWidth="1"/>
    <col min="21" max="22" width="1.625" style="1" customWidth="1" outlineLevel="1"/>
    <col min="23" max="24" width="1.625" style="10" customWidth="1"/>
    <col min="25" max="75" width="1.625" style="1" customWidth="1"/>
    <col min="76" max="79" width="2.625" style="1" customWidth="1"/>
    <col min="80" max="96" width="1.625" style="1" customWidth="1"/>
    <col min="97" max="97" width="1.625" style="5" customWidth="1"/>
    <col min="98" max="98" width="5.25" style="5" hidden="1" customWidth="1" outlineLevel="1"/>
    <col min="99" max="99" width="11" style="5" hidden="1" customWidth="1" outlineLevel="1"/>
    <col min="100" max="101" width="31.25" style="5" hidden="1" customWidth="1" outlineLevel="1"/>
    <col min="102" max="102" width="1.625" style="5" customWidth="1" collapsed="1"/>
    <col min="103" max="108" width="1.625" style="1" customWidth="1"/>
    <col min="109" max="16384" width="9" style="1"/>
  </cols>
  <sheetData>
    <row r="1" spans="1:108"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6"/>
      <c r="BX1" s="491" t="s">
        <v>84</v>
      </c>
      <c r="BY1" s="492"/>
      <c r="BZ1" s="492"/>
      <c r="CA1" s="492"/>
      <c r="CB1" s="492"/>
      <c r="CC1" s="492"/>
      <c r="CD1" s="492"/>
      <c r="CE1" s="492"/>
      <c r="CF1" s="492"/>
      <c r="CG1" s="492"/>
      <c r="CH1" s="492"/>
      <c r="CI1" s="492"/>
      <c r="CJ1" s="492"/>
      <c r="CK1" s="492"/>
      <c r="CL1" s="492"/>
      <c r="CM1" s="492"/>
      <c r="CN1" s="492"/>
      <c r="CO1" s="492"/>
      <c r="CP1" s="492"/>
      <c r="CQ1" s="492"/>
      <c r="CR1" s="492"/>
      <c r="CS1" s="492"/>
      <c r="CT1" s="492"/>
      <c r="CU1" s="492"/>
      <c r="CV1" s="492"/>
      <c r="CW1" s="492"/>
      <c r="CX1" s="492"/>
      <c r="CY1" s="492"/>
      <c r="CZ1" s="492"/>
      <c r="DA1" s="492"/>
      <c r="DB1" s="492"/>
      <c r="DC1" s="492"/>
      <c r="DD1" s="493"/>
    </row>
    <row r="2" spans="1:108"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8"/>
      <c r="BX2" s="382" t="s">
        <v>57</v>
      </c>
      <c r="BY2" s="382"/>
      <c r="BZ2" s="382"/>
      <c r="CA2" s="382"/>
      <c r="CB2" s="582" t="s">
        <v>105</v>
      </c>
      <c r="CC2" s="582"/>
      <c r="CD2" s="582"/>
      <c r="CE2" s="582"/>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582"/>
      <c r="DD2" s="582"/>
    </row>
    <row r="3" spans="1:108" s="3" customFormat="1" ht="30" customHeight="1" x14ac:dyDescent="0.15">
      <c r="A3" s="7"/>
      <c r="B3" s="387" t="s">
        <v>204</v>
      </c>
      <c r="C3" s="388"/>
      <c r="D3" s="388"/>
      <c r="E3" s="388"/>
      <c r="F3" s="389"/>
      <c r="G3" s="387" t="s">
        <v>194</v>
      </c>
      <c r="H3" s="388"/>
      <c r="I3" s="388"/>
      <c r="J3" s="388"/>
      <c r="K3" s="389"/>
      <c r="L3" s="390" t="s">
        <v>2</v>
      </c>
      <c r="M3" s="391"/>
      <c r="N3" s="391"/>
      <c r="O3" s="391"/>
      <c r="P3" s="391"/>
      <c r="Q3" s="391"/>
      <c r="R3" s="392"/>
      <c r="S3" s="390" t="s">
        <v>75</v>
      </c>
      <c r="T3" s="391"/>
      <c r="U3" s="392"/>
      <c r="V3" s="403" t="s">
        <v>54</v>
      </c>
      <c r="W3" s="404"/>
      <c r="X3" s="405"/>
      <c r="Y3" s="406" t="s">
        <v>3</v>
      </c>
      <c r="Z3" s="407"/>
      <c r="AA3" s="407"/>
      <c r="AB3" s="407"/>
      <c r="AC3" s="407"/>
      <c r="AD3" s="407"/>
      <c r="AE3" s="407"/>
      <c r="AF3" s="407"/>
      <c r="AG3" s="407"/>
      <c r="AH3" s="407"/>
      <c r="AI3" s="407"/>
      <c r="AJ3" s="407"/>
      <c r="AK3" s="407"/>
      <c r="AL3" s="407"/>
      <c r="AM3" s="407"/>
      <c r="AN3" s="407"/>
      <c r="AO3" s="407"/>
      <c r="AP3" s="407"/>
      <c r="AQ3" s="407"/>
      <c r="AR3" s="408" t="s">
        <v>4</v>
      </c>
      <c r="AS3" s="409"/>
      <c r="AT3" s="409"/>
      <c r="AU3" s="409"/>
      <c r="AV3" s="409"/>
      <c r="AW3" s="409"/>
      <c r="AX3" s="410"/>
      <c r="AY3" s="397" t="s">
        <v>5</v>
      </c>
      <c r="AZ3" s="398"/>
      <c r="BA3" s="398"/>
      <c r="BB3" s="398"/>
      <c r="BC3" s="398"/>
      <c r="BD3" s="398"/>
      <c r="BE3" s="398"/>
      <c r="BF3" s="398"/>
      <c r="BG3" s="398"/>
      <c r="BH3" s="398"/>
      <c r="BI3" s="398"/>
      <c r="BJ3" s="398"/>
      <c r="BK3" s="398"/>
      <c r="BL3" s="398"/>
      <c r="BM3" s="398"/>
      <c r="BN3" s="399"/>
      <c r="BO3" s="400" t="s">
        <v>6</v>
      </c>
      <c r="BP3" s="401"/>
      <c r="BQ3" s="401"/>
      <c r="BR3" s="401"/>
      <c r="BS3" s="401"/>
      <c r="BT3" s="401"/>
      <c r="BU3" s="401"/>
      <c r="BV3" s="401"/>
      <c r="BW3" s="402"/>
      <c r="BX3" s="393" t="s">
        <v>7</v>
      </c>
      <c r="BY3" s="393"/>
      <c r="BZ3" s="393"/>
      <c r="CA3" s="393"/>
      <c r="CB3" s="393" t="s">
        <v>8</v>
      </c>
      <c r="CC3" s="393"/>
      <c r="CD3" s="393"/>
      <c r="CE3" s="394" t="s">
        <v>9</v>
      </c>
      <c r="CF3" s="394"/>
      <c r="CG3" s="394"/>
      <c r="CH3" s="394"/>
      <c r="CI3" s="394"/>
      <c r="CJ3" s="394"/>
      <c r="CK3" s="394"/>
      <c r="CL3" s="395" t="s">
        <v>15</v>
      </c>
      <c r="CM3" s="395"/>
      <c r="CN3" s="395"/>
      <c r="CO3" s="395"/>
      <c r="CP3" s="395"/>
      <c r="CQ3" s="395"/>
      <c r="CR3" s="395"/>
      <c r="CS3" s="395"/>
      <c r="CT3" s="25" t="s">
        <v>1</v>
      </c>
      <c r="CU3" s="26" t="s">
        <v>26</v>
      </c>
      <c r="CV3" s="26" t="s">
        <v>27</v>
      </c>
      <c r="CW3" s="26" t="s">
        <v>10</v>
      </c>
      <c r="CX3" s="396" t="s">
        <v>20</v>
      </c>
      <c r="CY3" s="396"/>
      <c r="CZ3" s="396"/>
      <c r="DA3" s="396"/>
      <c r="DB3" s="396"/>
      <c r="DC3" s="396"/>
      <c r="DD3" s="396"/>
    </row>
    <row r="4" spans="1:108" ht="30" customHeight="1" x14ac:dyDescent="0.15">
      <c r="B4" s="217">
        <v>45063</v>
      </c>
      <c r="C4" s="218"/>
      <c r="D4" s="218"/>
      <c r="E4" s="218"/>
      <c r="F4" s="219"/>
      <c r="G4" s="283">
        <v>13</v>
      </c>
      <c r="H4" s="284"/>
      <c r="I4" s="284"/>
      <c r="J4" s="284"/>
      <c r="K4" s="285"/>
      <c r="L4" s="241" t="s">
        <v>127</v>
      </c>
      <c r="M4" s="221"/>
      <c r="N4" s="221"/>
      <c r="O4" s="221"/>
      <c r="P4" s="221"/>
      <c r="Q4" s="221"/>
      <c r="R4" s="222"/>
      <c r="S4" s="229">
        <v>45068</v>
      </c>
      <c r="T4" s="230"/>
      <c r="U4" s="231"/>
      <c r="V4" s="229">
        <v>45107</v>
      </c>
      <c r="W4" s="230"/>
      <c r="X4" s="231"/>
      <c r="Y4" s="241" t="s">
        <v>116</v>
      </c>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2"/>
      <c r="AY4" s="241"/>
      <c r="AZ4" s="221"/>
      <c r="BA4" s="221"/>
      <c r="BB4" s="221"/>
      <c r="BC4" s="221"/>
      <c r="BD4" s="221"/>
      <c r="BE4" s="221"/>
      <c r="BF4" s="221"/>
      <c r="BG4" s="221"/>
      <c r="BH4" s="221"/>
      <c r="BI4" s="221"/>
      <c r="BJ4" s="221"/>
      <c r="BK4" s="221"/>
      <c r="BL4" s="221"/>
      <c r="BM4" s="221"/>
      <c r="BN4" s="222"/>
      <c r="BO4" s="601" t="s">
        <v>53</v>
      </c>
      <c r="BP4" s="602"/>
      <c r="BQ4" s="602"/>
      <c r="BR4" s="602"/>
      <c r="BS4" s="602"/>
      <c r="BT4" s="602"/>
      <c r="BU4" s="602"/>
      <c r="BV4" s="602"/>
      <c r="BW4" s="603"/>
      <c r="BX4" s="226">
        <v>5010</v>
      </c>
      <c r="BY4" s="227"/>
      <c r="BZ4" s="227"/>
      <c r="CA4" s="228"/>
      <c r="CB4" s="226">
        <v>1</v>
      </c>
      <c r="CC4" s="227"/>
      <c r="CD4" s="228"/>
      <c r="CE4" s="226">
        <f t="shared" ref="CE4:CE8" si="0">BX4*CB4</f>
        <v>5010</v>
      </c>
      <c r="CF4" s="227"/>
      <c r="CG4" s="227"/>
      <c r="CH4" s="227"/>
      <c r="CI4" s="227"/>
      <c r="CJ4" s="227"/>
      <c r="CK4" s="228"/>
      <c r="CL4" s="226">
        <f>CE4</f>
        <v>5010</v>
      </c>
      <c r="CM4" s="227"/>
      <c r="CN4" s="227"/>
      <c r="CO4" s="227"/>
      <c r="CP4" s="227"/>
      <c r="CQ4" s="227"/>
      <c r="CR4" s="227"/>
      <c r="CS4" s="228"/>
      <c r="CT4" s="13" t="s">
        <v>11</v>
      </c>
      <c r="CU4" s="14" t="s">
        <v>12</v>
      </c>
      <c r="CV4" s="14" t="s">
        <v>13</v>
      </c>
      <c r="CW4" s="14" t="s">
        <v>14</v>
      </c>
      <c r="CX4" s="429">
        <f t="shared" ref="CX4:CX9" si="1">1500000-CL4</f>
        <v>1494990</v>
      </c>
      <c r="CY4" s="429"/>
      <c r="CZ4" s="429"/>
      <c r="DA4" s="429"/>
      <c r="DB4" s="429"/>
      <c r="DC4" s="429"/>
      <c r="DD4" s="429"/>
    </row>
    <row r="5" spans="1:108" ht="30" customHeight="1" x14ac:dyDescent="0.15">
      <c r="B5" s="217">
        <v>45183</v>
      </c>
      <c r="C5" s="218"/>
      <c r="D5" s="218"/>
      <c r="E5" s="218"/>
      <c r="F5" s="219"/>
      <c r="G5" s="283">
        <v>55</v>
      </c>
      <c r="H5" s="284"/>
      <c r="I5" s="284"/>
      <c r="J5" s="284"/>
      <c r="K5" s="285"/>
      <c r="L5" s="241" t="s">
        <v>125</v>
      </c>
      <c r="M5" s="221"/>
      <c r="N5" s="221"/>
      <c r="O5" s="221"/>
      <c r="P5" s="221"/>
      <c r="Q5" s="221"/>
      <c r="R5" s="222"/>
      <c r="S5" s="229"/>
      <c r="T5" s="230"/>
      <c r="U5" s="231"/>
      <c r="V5" s="229">
        <v>45260</v>
      </c>
      <c r="W5" s="230"/>
      <c r="X5" s="231"/>
      <c r="Y5" s="241" t="s">
        <v>705</v>
      </c>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2"/>
      <c r="AY5" s="241"/>
      <c r="AZ5" s="221"/>
      <c r="BA5" s="221"/>
      <c r="BB5" s="221"/>
      <c r="BC5" s="221"/>
      <c r="BD5" s="221"/>
      <c r="BE5" s="221"/>
      <c r="BF5" s="221"/>
      <c r="BG5" s="221"/>
      <c r="BH5" s="221"/>
      <c r="BI5" s="221"/>
      <c r="BJ5" s="221"/>
      <c r="BK5" s="221"/>
      <c r="BL5" s="221"/>
      <c r="BM5" s="221"/>
      <c r="BN5" s="222"/>
      <c r="BO5" s="601" t="s">
        <v>222</v>
      </c>
      <c r="BP5" s="602"/>
      <c r="BQ5" s="602"/>
      <c r="BR5" s="602"/>
      <c r="BS5" s="602"/>
      <c r="BT5" s="602"/>
      <c r="BU5" s="602"/>
      <c r="BV5" s="602"/>
      <c r="BW5" s="603"/>
      <c r="BX5" s="235">
        <v>131188</v>
      </c>
      <c r="BY5" s="236"/>
      <c r="BZ5" s="236"/>
      <c r="CA5" s="237"/>
      <c r="CB5" s="226">
        <v>1</v>
      </c>
      <c r="CC5" s="227"/>
      <c r="CD5" s="228"/>
      <c r="CE5" s="249">
        <f t="shared" si="0"/>
        <v>131188</v>
      </c>
      <c r="CF5" s="250"/>
      <c r="CG5" s="250"/>
      <c r="CH5" s="250"/>
      <c r="CI5" s="250"/>
      <c r="CJ5" s="250"/>
      <c r="CK5" s="251"/>
      <c r="CL5" s="226">
        <f>CL4+CE5</f>
        <v>136198</v>
      </c>
      <c r="CM5" s="227"/>
      <c r="CN5" s="227"/>
      <c r="CO5" s="227"/>
      <c r="CP5" s="227"/>
      <c r="CQ5" s="227"/>
      <c r="CR5" s="227"/>
      <c r="CS5" s="228"/>
      <c r="CT5" s="13" t="s">
        <v>11</v>
      </c>
      <c r="CU5" s="14" t="s">
        <v>12</v>
      </c>
      <c r="CV5" s="14" t="s">
        <v>13</v>
      </c>
      <c r="CW5" s="14" t="s">
        <v>14</v>
      </c>
      <c r="CX5" s="429">
        <f t="shared" si="1"/>
        <v>1363802</v>
      </c>
      <c r="CY5" s="429"/>
      <c r="CZ5" s="429"/>
      <c r="DA5" s="429"/>
      <c r="DB5" s="429"/>
      <c r="DC5" s="429"/>
      <c r="DD5" s="429"/>
    </row>
    <row r="6" spans="1:108" ht="30" customHeight="1" x14ac:dyDescent="0.15">
      <c r="B6" s="217">
        <v>45214</v>
      </c>
      <c r="C6" s="218"/>
      <c r="D6" s="218"/>
      <c r="E6" s="218"/>
      <c r="F6" s="219"/>
      <c r="G6" s="283">
        <v>77</v>
      </c>
      <c r="H6" s="284"/>
      <c r="I6" s="284"/>
      <c r="J6" s="284"/>
      <c r="K6" s="285"/>
      <c r="L6" s="241" t="s">
        <v>127</v>
      </c>
      <c r="M6" s="221"/>
      <c r="N6" s="221"/>
      <c r="O6" s="221"/>
      <c r="P6" s="221"/>
      <c r="Q6" s="221"/>
      <c r="R6" s="222"/>
      <c r="S6" s="595"/>
      <c r="T6" s="596"/>
      <c r="U6" s="597"/>
      <c r="V6" s="229">
        <v>45626</v>
      </c>
      <c r="W6" s="230"/>
      <c r="X6" s="231"/>
      <c r="Y6" s="241" t="s">
        <v>343</v>
      </c>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c r="AY6" s="241"/>
      <c r="AZ6" s="221"/>
      <c r="BA6" s="221"/>
      <c r="BB6" s="221"/>
      <c r="BC6" s="221"/>
      <c r="BD6" s="221"/>
      <c r="BE6" s="221"/>
      <c r="BF6" s="221"/>
      <c r="BG6" s="221"/>
      <c r="BH6" s="221"/>
      <c r="BI6" s="221"/>
      <c r="BJ6" s="221"/>
      <c r="BK6" s="221"/>
      <c r="BL6" s="221"/>
      <c r="BM6" s="221"/>
      <c r="BN6" s="222"/>
      <c r="BO6" s="601"/>
      <c r="BP6" s="602"/>
      <c r="BQ6" s="602"/>
      <c r="BR6" s="602"/>
      <c r="BS6" s="602"/>
      <c r="BT6" s="602"/>
      <c r="BU6" s="602"/>
      <c r="BV6" s="602"/>
      <c r="BW6" s="603"/>
      <c r="BX6" s="226">
        <v>3190</v>
      </c>
      <c r="BY6" s="227"/>
      <c r="BZ6" s="227"/>
      <c r="CA6" s="228"/>
      <c r="CB6" s="226">
        <v>1</v>
      </c>
      <c r="CC6" s="227"/>
      <c r="CD6" s="228"/>
      <c r="CE6" s="226">
        <f t="shared" si="0"/>
        <v>3190</v>
      </c>
      <c r="CF6" s="227"/>
      <c r="CG6" s="227"/>
      <c r="CH6" s="227"/>
      <c r="CI6" s="227"/>
      <c r="CJ6" s="227"/>
      <c r="CK6" s="228"/>
      <c r="CL6" s="226">
        <f>CL5+CE6</f>
        <v>139388</v>
      </c>
      <c r="CM6" s="227"/>
      <c r="CN6" s="227"/>
      <c r="CO6" s="227"/>
      <c r="CP6" s="227"/>
      <c r="CQ6" s="227"/>
      <c r="CR6" s="227"/>
      <c r="CS6" s="228"/>
      <c r="CT6" s="13" t="s">
        <v>11</v>
      </c>
      <c r="CU6" s="14" t="s">
        <v>12</v>
      </c>
      <c r="CV6" s="14" t="s">
        <v>13</v>
      </c>
      <c r="CW6" s="14" t="s">
        <v>14</v>
      </c>
      <c r="CX6" s="429">
        <f t="shared" si="1"/>
        <v>1360612</v>
      </c>
      <c r="CY6" s="429"/>
      <c r="CZ6" s="429"/>
      <c r="DA6" s="429"/>
      <c r="DB6" s="429"/>
      <c r="DC6" s="429"/>
      <c r="DD6" s="429"/>
    </row>
    <row r="7" spans="1:108" ht="30" customHeight="1" x14ac:dyDescent="0.15">
      <c r="B7" s="217">
        <v>45316</v>
      </c>
      <c r="C7" s="218"/>
      <c r="D7" s="218"/>
      <c r="E7" s="218"/>
      <c r="F7" s="219"/>
      <c r="G7" s="283" t="s">
        <v>605</v>
      </c>
      <c r="H7" s="284"/>
      <c r="I7" s="284"/>
      <c r="J7" s="284"/>
      <c r="K7" s="285"/>
      <c r="L7" s="241" t="s">
        <v>141</v>
      </c>
      <c r="M7" s="221"/>
      <c r="N7" s="221"/>
      <c r="O7" s="221"/>
      <c r="P7" s="221"/>
      <c r="Q7" s="221"/>
      <c r="R7" s="222"/>
      <c r="S7" s="229"/>
      <c r="T7" s="230"/>
      <c r="U7" s="231"/>
      <c r="V7" s="229">
        <v>45366</v>
      </c>
      <c r="W7" s="230"/>
      <c r="X7" s="231"/>
      <c r="Y7" s="275" t="s">
        <v>777</v>
      </c>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c r="AY7" s="241" t="s">
        <v>606</v>
      </c>
      <c r="AZ7" s="221"/>
      <c r="BA7" s="221"/>
      <c r="BB7" s="221"/>
      <c r="BC7" s="221"/>
      <c r="BD7" s="221"/>
      <c r="BE7" s="221"/>
      <c r="BF7" s="221"/>
      <c r="BG7" s="221"/>
      <c r="BH7" s="221"/>
      <c r="BI7" s="221"/>
      <c r="BJ7" s="221"/>
      <c r="BK7" s="221"/>
      <c r="BL7" s="221"/>
      <c r="BM7" s="221"/>
      <c r="BN7" s="222"/>
      <c r="BO7" s="601"/>
      <c r="BP7" s="602"/>
      <c r="BQ7" s="602"/>
      <c r="BR7" s="602"/>
      <c r="BS7" s="602"/>
      <c r="BT7" s="602"/>
      <c r="BU7" s="602"/>
      <c r="BV7" s="602"/>
      <c r="BW7" s="603"/>
      <c r="BX7" s="235">
        <v>84540</v>
      </c>
      <c r="BY7" s="236"/>
      <c r="BZ7" s="236"/>
      <c r="CA7" s="237"/>
      <c r="CB7" s="226">
        <v>1</v>
      </c>
      <c r="CC7" s="227"/>
      <c r="CD7" s="228"/>
      <c r="CE7" s="226">
        <f t="shared" si="0"/>
        <v>84540</v>
      </c>
      <c r="CF7" s="227"/>
      <c r="CG7" s="227"/>
      <c r="CH7" s="227"/>
      <c r="CI7" s="227"/>
      <c r="CJ7" s="227"/>
      <c r="CK7" s="228"/>
      <c r="CL7" s="226">
        <f>CL6+CE7</f>
        <v>223928</v>
      </c>
      <c r="CM7" s="227"/>
      <c r="CN7" s="227"/>
      <c r="CO7" s="227"/>
      <c r="CP7" s="227"/>
      <c r="CQ7" s="227"/>
      <c r="CR7" s="227"/>
      <c r="CS7" s="228"/>
      <c r="CT7" s="13" t="s">
        <v>11</v>
      </c>
      <c r="CU7" s="14" t="s">
        <v>12</v>
      </c>
      <c r="CV7" s="14" t="s">
        <v>13</v>
      </c>
      <c r="CW7" s="14" t="s">
        <v>14</v>
      </c>
      <c r="CX7" s="429">
        <f t="shared" si="1"/>
        <v>1276072</v>
      </c>
      <c r="CY7" s="429"/>
      <c r="CZ7" s="429"/>
      <c r="DA7" s="429"/>
      <c r="DB7" s="429"/>
      <c r="DC7" s="429"/>
      <c r="DD7" s="429"/>
    </row>
    <row r="8" spans="1:108" s="12" customFormat="1" ht="30" customHeight="1" x14ac:dyDescent="0.15">
      <c r="B8" s="372">
        <v>45329</v>
      </c>
      <c r="C8" s="373"/>
      <c r="D8" s="373"/>
      <c r="E8" s="373"/>
      <c r="F8" s="374"/>
      <c r="G8" s="283">
        <v>140</v>
      </c>
      <c r="H8" s="284"/>
      <c r="I8" s="284"/>
      <c r="J8" s="284"/>
      <c r="K8" s="285"/>
      <c r="L8" s="241" t="s">
        <v>43</v>
      </c>
      <c r="M8" s="221"/>
      <c r="N8" s="221"/>
      <c r="O8" s="221"/>
      <c r="P8" s="221"/>
      <c r="Q8" s="221"/>
      <c r="R8" s="222"/>
      <c r="S8" s="229"/>
      <c r="T8" s="230"/>
      <c r="U8" s="231"/>
      <c r="V8" s="229">
        <v>45382</v>
      </c>
      <c r="W8" s="230"/>
      <c r="X8" s="231"/>
      <c r="Y8" s="241" t="s">
        <v>692</v>
      </c>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2"/>
      <c r="AY8" s="241" t="s">
        <v>691</v>
      </c>
      <c r="AZ8" s="221"/>
      <c r="BA8" s="221"/>
      <c r="BB8" s="221"/>
      <c r="BC8" s="221"/>
      <c r="BD8" s="221"/>
      <c r="BE8" s="221"/>
      <c r="BF8" s="221"/>
      <c r="BG8" s="221"/>
      <c r="BH8" s="221"/>
      <c r="BI8" s="221"/>
      <c r="BJ8" s="221"/>
      <c r="BK8" s="221"/>
      <c r="BL8" s="221"/>
      <c r="BM8" s="221"/>
      <c r="BN8" s="222"/>
      <c r="BO8" s="601"/>
      <c r="BP8" s="602"/>
      <c r="BQ8" s="602"/>
      <c r="BR8" s="602"/>
      <c r="BS8" s="602"/>
      <c r="BT8" s="602"/>
      <c r="BU8" s="602"/>
      <c r="BV8" s="602"/>
      <c r="BW8" s="603"/>
      <c r="BX8" s="235">
        <v>16000</v>
      </c>
      <c r="BY8" s="236"/>
      <c r="BZ8" s="236"/>
      <c r="CA8" s="237"/>
      <c r="CB8" s="226">
        <v>1</v>
      </c>
      <c r="CC8" s="227"/>
      <c r="CD8" s="228"/>
      <c r="CE8" s="226">
        <f t="shared" si="0"/>
        <v>16000</v>
      </c>
      <c r="CF8" s="227"/>
      <c r="CG8" s="227"/>
      <c r="CH8" s="227"/>
      <c r="CI8" s="227"/>
      <c r="CJ8" s="227"/>
      <c r="CK8" s="228"/>
      <c r="CL8" s="226">
        <f>CL7+CE8</f>
        <v>239928</v>
      </c>
      <c r="CM8" s="227"/>
      <c r="CN8" s="227"/>
      <c r="CO8" s="227"/>
      <c r="CP8" s="227"/>
      <c r="CQ8" s="227"/>
      <c r="CR8" s="227"/>
      <c r="CS8" s="228"/>
      <c r="CT8" s="13" t="s">
        <v>11</v>
      </c>
      <c r="CU8" s="14" t="s">
        <v>12</v>
      </c>
      <c r="CV8" s="14" t="s">
        <v>13</v>
      </c>
      <c r="CW8" s="14" t="s">
        <v>14</v>
      </c>
      <c r="CX8" s="429">
        <f t="shared" si="1"/>
        <v>1260072</v>
      </c>
      <c r="CY8" s="429"/>
      <c r="CZ8" s="429"/>
      <c r="DA8" s="429"/>
      <c r="DB8" s="429"/>
      <c r="DC8" s="429"/>
      <c r="DD8" s="429"/>
    </row>
    <row r="9" spans="1:108" s="107" customFormat="1" ht="30" customHeight="1" x14ac:dyDescent="0.15">
      <c r="B9" s="617"/>
      <c r="C9" s="617"/>
      <c r="D9" s="617"/>
      <c r="E9" s="617"/>
      <c r="F9" s="617"/>
      <c r="G9" s="618"/>
      <c r="H9" s="618"/>
      <c r="I9" s="618"/>
      <c r="J9" s="618"/>
      <c r="K9" s="618"/>
      <c r="L9" s="619"/>
      <c r="M9" s="619"/>
      <c r="N9" s="619"/>
      <c r="O9" s="619"/>
      <c r="P9" s="619"/>
      <c r="Q9" s="619"/>
      <c r="R9" s="619"/>
      <c r="S9" s="620"/>
      <c r="T9" s="620"/>
      <c r="U9" s="620"/>
      <c r="V9" s="620"/>
      <c r="W9" s="620"/>
      <c r="X9" s="620"/>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1"/>
      <c r="AY9" s="622"/>
      <c r="AZ9" s="622"/>
      <c r="BA9" s="622"/>
      <c r="BB9" s="622"/>
      <c r="BC9" s="622"/>
      <c r="BD9" s="622"/>
      <c r="BE9" s="622"/>
      <c r="BF9" s="622"/>
      <c r="BG9" s="622"/>
      <c r="BH9" s="622"/>
      <c r="BI9" s="622"/>
      <c r="BJ9" s="622"/>
      <c r="BK9" s="622"/>
      <c r="BL9" s="622"/>
      <c r="BM9" s="622"/>
      <c r="BN9" s="622"/>
      <c r="BO9" s="621"/>
      <c r="BP9" s="621"/>
      <c r="BQ9" s="621"/>
      <c r="BR9" s="621"/>
      <c r="BS9" s="621"/>
      <c r="BT9" s="621"/>
      <c r="BU9" s="621"/>
      <c r="BV9" s="621"/>
      <c r="BW9" s="621"/>
      <c r="BX9" s="623"/>
      <c r="BY9" s="623"/>
      <c r="BZ9" s="623"/>
      <c r="CA9" s="623"/>
      <c r="CB9" s="226"/>
      <c r="CC9" s="227"/>
      <c r="CD9" s="228"/>
      <c r="CE9" s="249">
        <f>SUM(CE4:CK8)</f>
        <v>239928</v>
      </c>
      <c r="CF9" s="250"/>
      <c r="CG9" s="250"/>
      <c r="CH9" s="250"/>
      <c r="CI9" s="250"/>
      <c r="CJ9" s="250"/>
      <c r="CK9" s="251"/>
      <c r="CL9" s="226"/>
      <c r="CM9" s="227"/>
      <c r="CN9" s="227"/>
      <c r="CO9" s="227"/>
      <c r="CP9" s="227"/>
      <c r="CQ9" s="227"/>
      <c r="CR9" s="227"/>
      <c r="CS9" s="228"/>
      <c r="CT9" s="109" t="s">
        <v>11</v>
      </c>
      <c r="CU9" s="108" t="s">
        <v>12</v>
      </c>
      <c r="CV9" s="108" t="s">
        <v>13</v>
      </c>
      <c r="CW9" s="108" t="s">
        <v>14</v>
      </c>
      <c r="CX9" s="429">
        <f t="shared" si="1"/>
        <v>1500000</v>
      </c>
      <c r="CY9" s="429"/>
      <c r="CZ9" s="429"/>
      <c r="DA9" s="429"/>
      <c r="DB9" s="429"/>
      <c r="DC9" s="429"/>
      <c r="DD9" s="429"/>
    </row>
    <row r="10" spans="1:108" s="107" customFormat="1" x14ac:dyDescent="0.15">
      <c r="B10" s="110"/>
      <c r="C10" s="110"/>
      <c r="D10" s="110"/>
      <c r="E10" s="110"/>
      <c r="F10" s="110"/>
      <c r="G10" s="110"/>
      <c r="H10" s="110"/>
      <c r="I10" s="110"/>
      <c r="J10" s="110"/>
      <c r="K10" s="111"/>
      <c r="L10" s="112"/>
      <c r="M10" s="112"/>
      <c r="N10" s="112"/>
      <c r="O10" s="112"/>
      <c r="P10" s="112"/>
      <c r="Q10" s="112"/>
      <c r="R10" s="112"/>
      <c r="S10" s="112"/>
      <c r="T10" s="112"/>
      <c r="U10" s="112"/>
      <c r="V10" s="112"/>
      <c r="W10" s="113"/>
      <c r="X10" s="113"/>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row>
    <row r="11" spans="1:108" s="107" customFormat="1" x14ac:dyDescent="0.15">
      <c r="B11" s="110"/>
      <c r="C11" s="110"/>
      <c r="D11" s="110"/>
      <c r="E11" s="110"/>
      <c r="F11" s="110"/>
      <c r="G11" s="110"/>
      <c r="H11" s="110"/>
      <c r="I11" s="110"/>
      <c r="J11" s="110"/>
      <c r="K11" s="111"/>
      <c r="L11" s="112"/>
      <c r="M11" s="112"/>
      <c r="N11" s="112"/>
      <c r="O11" s="112"/>
      <c r="P11" s="112"/>
      <c r="Q11" s="112"/>
      <c r="R11" s="112"/>
      <c r="S11" s="112"/>
      <c r="T11" s="112"/>
      <c r="U11" s="112"/>
      <c r="V11" s="112"/>
      <c r="W11" s="113"/>
      <c r="X11" s="113"/>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row>
    <row r="12" spans="1:108" s="107" customFormat="1" x14ac:dyDescent="0.15">
      <c r="B12" s="110"/>
      <c r="C12" s="110"/>
      <c r="D12" s="110"/>
      <c r="E12" s="110"/>
      <c r="F12" s="110"/>
      <c r="G12" s="110"/>
      <c r="H12" s="110"/>
      <c r="I12" s="110"/>
      <c r="J12" s="110"/>
      <c r="K12" s="111"/>
      <c r="L12" s="112"/>
      <c r="M12" s="112"/>
      <c r="N12" s="112"/>
      <c r="O12" s="112"/>
      <c r="P12" s="112"/>
      <c r="Q12" s="112"/>
      <c r="R12" s="112"/>
      <c r="S12" s="112"/>
      <c r="T12" s="112"/>
      <c r="U12" s="112"/>
      <c r="V12" s="112"/>
      <c r="W12" s="113"/>
      <c r="X12" s="113"/>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row>
    <row r="13" spans="1:108" s="107" customFormat="1" x14ac:dyDescent="0.15">
      <c r="B13" s="110"/>
      <c r="C13" s="110"/>
      <c r="D13" s="110"/>
      <c r="E13" s="110"/>
      <c r="F13" s="110"/>
      <c r="G13" s="110"/>
      <c r="H13" s="110"/>
      <c r="I13" s="110"/>
      <c r="J13" s="110"/>
      <c r="K13" s="111"/>
      <c r="L13" s="112"/>
      <c r="M13" s="112"/>
      <c r="N13" s="112"/>
      <c r="O13" s="112"/>
      <c r="P13" s="112"/>
      <c r="Q13" s="112"/>
      <c r="R13" s="112"/>
      <c r="S13" s="112"/>
      <c r="T13" s="112"/>
      <c r="U13" s="112"/>
      <c r="V13" s="112"/>
      <c r="W13" s="113"/>
      <c r="X13" s="113"/>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row>
    <row r="14" spans="1:108" s="107" customFormat="1" x14ac:dyDescent="0.15">
      <c r="B14" s="110"/>
      <c r="C14" s="110"/>
      <c r="D14" s="110"/>
      <c r="E14" s="110"/>
      <c r="F14" s="110"/>
      <c r="G14" s="110"/>
      <c r="H14" s="110"/>
      <c r="I14" s="110"/>
      <c r="J14" s="110"/>
      <c r="K14" s="111"/>
      <c r="L14" s="112"/>
      <c r="M14" s="112"/>
      <c r="N14" s="112"/>
      <c r="O14" s="112"/>
      <c r="P14" s="112"/>
      <c r="Q14" s="112"/>
      <c r="R14" s="112"/>
      <c r="S14" s="112"/>
      <c r="T14" s="112"/>
      <c r="U14" s="112"/>
      <c r="V14" s="112"/>
      <c r="W14" s="113"/>
      <c r="X14" s="113"/>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row>
    <row r="15" spans="1:108" s="107" customFormat="1" x14ac:dyDescent="0.15">
      <c r="B15" s="110"/>
      <c r="C15" s="110"/>
      <c r="D15" s="110"/>
      <c r="E15" s="110"/>
      <c r="F15" s="110"/>
      <c r="G15" s="110"/>
      <c r="H15" s="110"/>
      <c r="I15" s="110"/>
      <c r="J15" s="110"/>
      <c r="K15" s="111"/>
      <c r="L15" s="112"/>
      <c r="M15" s="112"/>
      <c r="N15" s="112"/>
      <c r="O15" s="112"/>
      <c r="P15" s="112"/>
      <c r="Q15" s="112"/>
      <c r="R15" s="112"/>
      <c r="S15" s="112"/>
      <c r="T15" s="112"/>
      <c r="U15" s="112"/>
      <c r="V15" s="112"/>
      <c r="W15" s="113"/>
      <c r="X15" s="113"/>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row>
    <row r="16" spans="1:108" s="107" customFormat="1" x14ac:dyDescent="0.15">
      <c r="B16" s="110"/>
      <c r="C16" s="110"/>
      <c r="D16" s="110"/>
      <c r="E16" s="110"/>
      <c r="F16" s="110"/>
      <c r="G16" s="110"/>
      <c r="H16" s="110"/>
      <c r="I16" s="110"/>
      <c r="J16" s="110"/>
      <c r="K16" s="111"/>
      <c r="L16" s="112"/>
      <c r="M16" s="112"/>
      <c r="N16" s="112"/>
      <c r="O16" s="112"/>
      <c r="P16" s="112"/>
      <c r="Q16" s="112"/>
      <c r="R16" s="112"/>
      <c r="S16" s="112"/>
      <c r="T16" s="112"/>
      <c r="U16" s="112"/>
      <c r="V16" s="112"/>
      <c r="W16" s="113"/>
      <c r="X16" s="113"/>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row>
    <row r="17" spans="2:102" s="107" customFormat="1" x14ac:dyDescent="0.15">
      <c r="B17" s="110"/>
      <c r="C17" s="110"/>
      <c r="D17" s="110"/>
      <c r="E17" s="110"/>
      <c r="F17" s="110"/>
      <c r="G17" s="110"/>
      <c r="H17" s="110"/>
      <c r="I17" s="110"/>
      <c r="J17" s="110"/>
      <c r="K17" s="111"/>
      <c r="L17" s="112"/>
      <c r="M17" s="112"/>
      <c r="N17" s="112"/>
      <c r="O17" s="112"/>
      <c r="P17" s="112"/>
      <c r="Q17" s="112"/>
      <c r="R17" s="112"/>
      <c r="S17" s="112"/>
      <c r="T17" s="112"/>
      <c r="U17" s="112"/>
      <c r="V17" s="112"/>
      <c r="W17" s="113"/>
      <c r="X17" s="113"/>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row>
    <row r="18" spans="2:102" s="107" customFormat="1" x14ac:dyDescent="0.15">
      <c r="B18" s="110"/>
      <c r="C18" s="110"/>
      <c r="D18" s="110"/>
      <c r="E18" s="110"/>
      <c r="F18" s="110"/>
      <c r="G18" s="110"/>
      <c r="H18" s="110"/>
      <c r="I18" s="110"/>
      <c r="J18" s="110"/>
      <c r="K18" s="111"/>
      <c r="L18" s="112"/>
      <c r="M18" s="112"/>
      <c r="N18" s="112"/>
      <c r="O18" s="112"/>
      <c r="P18" s="112"/>
      <c r="Q18" s="112"/>
      <c r="R18" s="112"/>
      <c r="S18" s="112"/>
      <c r="T18" s="112"/>
      <c r="U18" s="112"/>
      <c r="V18" s="112"/>
      <c r="W18" s="113"/>
      <c r="X18" s="113"/>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row>
    <row r="19" spans="2:102" s="107" customFormat="1" x14ac:dyDescent="0.15">
      <c r="B19" s="110"/>
      <c r="C19" s="110"/>
      <c r="D19" s="110"/>
      <c r="E19" s="110"/>
      <c r="F19" s="110"/>
      <c r="G19" s="110"/>
      <c r="H19" s="110"/>
      <c r="I19" s="110"/>
      <c r="J19" s="110"/>
      <c r="K19" s="111"/>
      <c r="L19" s="112"/>
      <c r="M19" s="112"/>
      <c r="N19" s="112"/>
      <c r="O19" s="112"/>
      <c r="P19" s="112"/>
      <c r="Q19" s="112"/>
      <c r="R19" s="112"/>
      <c r="S19" s="112"/>
      <c r="T19" s="112"/>
      <c r="U19" s="112"/>
      <c r="V19" s="112"/>
      <c r="W19" s="113"/>
      <c r="X19" s="113"/>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row>
    <row r="20" spans="2:102" s="107" customFormat="1" x14ac:dyDescent="0.15">
      <c r="B20" s="110"/>
      <c r="C20" s="110"/>
      <c r="D20" s="110"/>
      <c r="E20" s="110"/>
      <c r="F20" s="110"/>
      <c r="G20" s="110"/>
      <c r="H20" s="110"/>
      <c r="I20" s="110"/>
      <c r="J20" s="110"/>
      <c r="K20" s="111"/>
      <c r="L20" s="112"/>
      <c r="M20" s="112"/>
      <c r="N20" s="112"/>
      <c r="O20" s="112"/>
      <c r="P20" s="112"/>
      <c r="Q20" s="112"/>
      <c r="R20" s="112"/>
      <c r="S20" s="112"/>
      <c r="T20" s="112"/>
      <c r="U20" s="112"/>
      <c r="V20" s="112"/>
      <c r="W20" s="113"/>
      <c r="X20" s="113"/>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row>
    <row r="21" spans="2:102" s="107" customFormat="1" x14ac:dyDescent="0.15">
      <c r="B21" s="110"/>
      <c r="C21" s="110"/>
      <c r="D21" s="110"/>
      <c r="E21" s="110"/>
      <c r="F21" s="110"/>
      <c r="G21" s="110"/>
      <c r="H21" s="110"/>
      <c r="I21" s="110"/>
      <c r="J21" s="110"/>
      <c r="K21" s="111"/>
      <c r="L21" s="112"/>
      <c r="M21" s="112"/>
      <c r="N21" s="112"/>
      <c r="O21" s="112"/>
      <c r="P21" s="112"/>
      <c r="Q21" s="112"/>
      <c r="R21" s="112"/>
      <c r="S21" s="112"/>
      <c r="T21" s="112"/>
      <c r="U21" s="112"/>
      <c r="V21" s="112"/>
      <c r="W21" s="113"/>
      <c r="X21" s="113"/>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row>
    <row r="22" spans="2:102" s="107" customFormat="1" x14ac:dyDescent="0.15">
      <c r="B22" s="110"/>
      <c r="C22" s="110"/>
      <c r="D22" s="110"/>
      <c r="E22" s="110"/>
      <c r="F22" s="110"/>
      <c r="G22" s="110"/>
      <c r="H22" s="110"/>
      <c r="I22" s="110"/>
      <c r="J22" s="110"/>
      <c r="K22" s="111"/>
      <c r="L22" s="112"/>
      <c r="M22" s="112"/>
      <c r="N22" s="112"/>
      <c r="O22" s="112"/>
      <c r="P22" s="112"/>
      <c r="Q22" s="112"/>
      <c r="R22" s="112"/>
      <c r="S22" s="112"/>
      <c r="T22" s="112"/>
      <c r="U22" s="112"/>
      <c r="V22" s="112"/>
      <c r="W22" s="113"/>
      <c r="X22" s="113"/>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row>
    <row r="23" spans="2:102" s="107" customFormat="1" x14ac:dyDescent="0.15">
      <c r="B23" s="110"/>
      <c r="C23" s="110"/>
      <c r="D23" s="110"/>
      <c r="E23" s="110"/>
      <c r="F23" s="110"/>
      <c r="G23" s="110"/>
      <c r="H23" s="110"/>
      <c r="I23" s="110"/>
      <c r="J23" s="110"/>
      <c r="K23" s="111"/>
      <c r="L23" s="112"/>
      <c r="M23" s="112"/>
      <c r="N23" s="112"/>
      <c r="O23" s="112"/>
      <c r="P23" s="112"/>
      <c r="Q23" s="112"/>
      <c r="R23" s="112"/>
      <c r="S23" s="112"/>
      <c r="T23" s="112"/>
      <c r="U23" s="112"/>
      <c r="V23" s="112"/>
      <c r="W23" s="113"/>
      <c r="X23" s="113"/>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row>
    <row r="24" spans="2:102" s="107" customFormat="1" x14ac:dyDescent="0.15">
      <c r="B24" s="110"/>
      <c r="C24" s="110"/>
      <c r="D24" s="110"/>
      <c r="E24" s="110"/>
      <c r="F24" s="110"/>
      <c r="G24" s="110"/>
      <c r="H24" s="110"/>
      <c r="I24" s="110"/>
      <c r="J24" s="110"/>
      <c r="K24" s="111"/>
      <c r="L24" s="112"/>
      <c r="M24" s="112"/>
      <c r="N24" s="112"/>
      <c r="O24" s="112"/>
      <c r="P24" s="112"/>
      <c r="Q24" s="112"/>
      <c r="R24" s="112"/>
      <c r="S24" s="112"/>
      <c r="T24" s="112"/>
      <c r="U24" s="112"/>
      <c r="V24" s="112"/>
      <c r="W24" s="113"/>
      <c r="X24" s="113"/>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row>
    <row r="25" spans="2:102" s="107" customFormat="1" x14ac:dyDescent="0.15">
      <c r="B25" s="110"/>
      <c r="C25" s="110"/>
      <c r="D25" s="110"/>
      <c r="E25" s="110"/>
      <c r="F25" s="110"/>
      <c r="G25" s="110"/>
      <c r="H25" s="110"/>
      <c r="I25" s="110"/>
      <c r="J25" s="110"/>
      <c r="K25" s="111"/>
      <c r="L25" s="112"/>
      <c r="M25" s="112"/>
      <c r="N25" s="112"/>
      <c r="O25" s="112"/>
      <c r="P25" s="112"/>
      <c r="Q25" s="112"/>
      <c r="R25" s="112"/>
      <c r="S25" s="112"/>
      <c r="T25" s="112"/>
      <c r="U25" s="112"/>
      <c r="V25" s="112"/>
      <c r="W25" s="113"/>
      <c r="X25" s="113"/>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row>
    <row r="26" spans="2:102" s="107" customFormat="1" x14ac:dyDescent="0.15">
      <c r="B26" s="110"/>
      <c r="C26" s="110"/>
      <c r="D26" s="110"/>
      <c r="E26" s="110"/>
      <c r="F26" s="110"/>
      <c r="G26" s="110"/>
      <c r="H26" s="110"/>
      <c r="I26" s="110"/>
      <c r="J26" s="110"/>
      <c r="K26" s="111"/>
      <c r="L26" s="112"/>
      <c r="M26" s="112"/>
      <c r="N26" s="112"/>
      <c r="O26" s="112"/>
      <c r="P26" s="112"/>
      <c r="Q26" s="112"/>
      <c r="R26" s="112"/>
      <c r="S26" s="112"/>
      <c r="T26" s="112"/>
      <c r="U26" s="112"/>
      <c r="V26" s="112"/>
      <c r="W26" s="113"/>
      <c r="X26" s="113"/>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row>
    <row r="27" spans="2:102" s="107" customFormat="1" x14ac:dyDescent="0.15">
      <c r="B27" s="110"/>
      <c r="C27" s="110"/>
      <c r="D27" s="110"/>
      <c r="E27" s="110"/>
      <c r="F27" s="110"/>
      <c r="G27" s="110"/>
      <c r="H27" s="110"/>
      <c r="I27" s="110"/>
      <c r="J27" s="110"/>
      <c r="K27" s="111"/>
      <c r="L27" s="112"/>
      <c r="M27" s="112"/>
      <c r="N27" s="112"/>
      <c r="O27" s="112"/>
      <c r="P27" s="112"/>
      <c r="Q27" s="112"/>
      <c r="R27" s="112"/>
      <c r="S27" s="112"/>
      <c r="T27" s="112"/>
      <c r="U27" s="112"/>
      <c r="V27" s="112"/>
      <c r="W27" s="113"/>
      <c r="X27" s="113"/>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row>
    <row r="28" spans="2:102" s="107" customFormat="1" x14ac:dyDescent="0.15">
      <c r="B28" s="110"/>
      <c r="C28" s="110"/>
      <c r="D28" s="110"/>
      <c r="E28" s="110"/>
      <c r="F28" s="110"/>
      <c r="G28" s="110"/>
      <c r="H28" s="110"/>
      <c r="I28" s="110"/>
      <c r="J28" s="110"/>
      <c r="K28" s="111"/>
      <c r="L28" s="112"/>
      <c r="M28" s="112"/>
      <c r="N28" s="112"/>
      <c r="O28" s="112"/>
      <c r="P28" s="112"/>
      <c r="Q28" s="112"/>
      <c r="R28" s="112"/>
      <c r="S28" s="112"/>
      <c r="T28" s="112"/>
      <c r="U28" s="112"/>
      <c r="V28" s="112"/>
      <c r="W28" s="113"/>
      <c r="X28" s="113"/>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row>
    <row r="29" spans="2:102" s="107" customFormat="1" x14ac:dyDescent="0.15">
      <c r="B29" s="110"/>
      <c r="C29" s="110"/>
      <c r="D29" s="110"/>
      <c r="E29" s="110"/>
      <c r="F29" s="110"/>
      <c r="G29" s="110"/>
      <c r="H29" s="110"/>
      <c r="I29" s="110"/>
      <c r="J29" s="110"/>
      <c r="K29" s="111"/>
      <c r="L29" s="112"/>
      <c r="M29" s="112"/>
      <c r="N29" s="112"/>
      <c r="O29" s="112"/>
      <c r="P29" s="112"/>
      <c r="Q29" s="112"/>
      <c r="R29" s="112"/>
      <c r="S29" s="112"/>
      <c r="T29" s="112"/>
      <c r="U29" s="112"/>
      <c r="V29" s="112"/>
      <c r="W29" s="113"/>
      <c r="X29" s="113"/>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row>
    <row r="30" spans="2:102" s="107" customFormat="1" x14ac:dyDescent="0.15">
      <c r="B30" s="110"/>
      <c r="C30" s="110"/>
      <c r="D30" s="110"/>
      <c r="E30" s="110"/>
      <c r="F30" s="110"/>
      <c r="G30" s="110"/>
      <c r="H30" s="110"/>
      <c r="I30" s="110"/>
      <c r="J30" s="110"/>
      <c r="K30" s="111"/>
      <c r="L30" s="112"/>
      <c r="M30" s="112"/>
      <c r="N30" s="112"/>
      <c r="O30" s="112"/>
      <c r="P30" s="112"/>
      <c r="Q30" s="112"/>
      <c r="R30" s="112"/>
      <c r="S30" s="112"/>
      <c r="T30" s="112"/>
      <c r="U30" s="112"/>
      <c r="V30" s="112"/>
      <c r="W30" s="113"/>
      <c r="X30" s="113"/>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row>
    <row r="31" spans="2:102" s="107" customFormat="1" x14ac:dyDescent="0.15">
      <c r="B31" s="110"/>
      <c r="C31" s="110"/>
      <c r="D31" s="110"/>
      <c r="E31" s="110"/>
      <c r="F31" s="110"/>
      <c r="G31" s="110"/>
      <c r="H31" s="110"/>
      <c r="I31" s="110"/>
      <c r="J31" s="110"/>
      <c r="K31" s="111"/>
      <c r="L31" s="112"/>
      <c r="M31" s="112"/>
      <c r="N31" s="112"/>
      <c r="O31" s="112"/>
      <c r="P31" s="112"/>
      <c r="Q31" s="112"/>
      <c r="R31" s="112"/>
      <c r="S31" s="112"/>
      <c r="T31" s="112"/>
      <c r="U31" s="112"/>
      <c r="V31" s="112"/>
      <c r="W31" s="113"/>
      <c r="X31" s="113"/>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row>
    <row r="32" spans="2:102" s="107" customFormat="1" x14ac:dyDescent="0.15">
      <c r="B32" s="110"/>
      <c r="C32" s="110"/>
      <c r="D32" s="110"/>
      <c r="E32" s="110"/>
      <c r="F32" s="110"/>
      <c r="G32" s="110"/>
      <c r="H32" s="110"/>
      <c r="I32" s="110"/>
      <c r="J32" s="110"/>
      <c r="K32" s="111"/>
      <c r="L32" s="112"/>
      <c r="M32" s="112"/>
      <c r="N32" s="112"/>
      <c r="O32" s="112"/>
      <c r="P32" s="112"/>
      <c r="Q32" s="112"/>
      <c r="R32" s="112"/>
      <c r="S32" s="112"/>
      <c r="T32" s="112"/>
      <c r="U32" s="112"/>
      <c r="V32" s="112"/>
      <c r="W32" s="113"/>
      <c r="X32" s="113"/>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row>
    <row r="33" spans="1:102" s="110" customFormat="1" ht="18" customHeight="1" x14ac:dyDescent="0.15">
      <c r="A33" s="114"/>
      <c r="K33" s="111"/>
      <c r="L33" s="112"/>
      <c r="M33" s="112"/>
      <c r="N33" s="112"/>
      <c r="O33" s="112"/>
      <c r="P33" s="112"/>
      <c r="Q33" s="112"/>
      <c r="R33" s="112"/>
      <c r="S33" s="112"/>
      <c r="T33" s="112"/>
      <c r="U33" s="112"/>
      <c r="V33" s="112"/>
      <c r="W33" s="113"/>
      <c r="X33" s="113"/>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row>
    <row r="34" spans="1:102" s="107" customFormat="1" x14ac:dyDescent="0.15">
      <c r="B34" s="110"/>
      <c r="C34" s="110"/>
      <c r="D34" s="110"/>
      <c r="E34" s="110"/>
      <c r="F34" s="110"/>
      <c r="G34" s="110"/>
      <c r="H34" s="110"/>
      <c r="I34" s="110"/>
      <c r="J34" s="110"/>
      <c r="K34" s="111"/>
      <c r="L34" s="112"/>
      <c r="M34" s="112"/>
      <c r="N34" s="112"/>
      <c r="O34" s="112"/>
      <c r="P34" s="112"/>
      <c r="Q34" s="112"/>
      <c r="R34" s="112"/>
      <c r="S34" s="112"/>
      <c r="T34" s="112"/>
      <c r="U34" s="112"/>
      <c r="V34" s="112"/>
      <c r="W34" s="113"/>
      <c r="X34" s="113"/>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row>
    <row r="35" spans="1:102" s="107" customFormat="1" x14ac:dyDescent="0.15">
      <c r="B35" s="110"/>
      <c r="C35" s="110"/>
      <c r="D35" s="110"/>
      <c r="E35" s="110"/>
      <c r="F35" s="110"/>
      <c r="G35" s="110"/>
      <c r="H35" s="110"/>
      <c r="I35" s="110"/>
      <c r="J35" s="110"/>
      <c r="K35" s="111"/>
      <c r="L35" s="112"/>
      <c r="M35" s="112"/>
      <c r="N35" s="112"/>
      <c r="O35" s="112"/>
      <c r="P35" s="112"/>
      <c r="Q35" s="112"/>
      <c r="R35" s="112"/>
      <c r="S35" s="112"/>
      <c r="T35" s="112"/>
      <c r="U35" s="112"/>
      <c r="V35" s="112"/>
      <c r="W35" s="113"/>
      <c r="X35" s="113"/>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row>
    <row r="36" spans="1:102" s="107" customFormat="1" x14ac:dyDescent="0.15">
      <c r="B36" s="110"/>
      <c r="C36" s="110"/>
      <c r="D36" s="110"/>
      <c r="E36" s="110"/>
      <c r="F36" s="110"/>
      <c r="G36" s="110"/>
      <c r="H36" s="110"/>
      <c r="I36" s="110"/>
      <c r="J36" s="110"/>
      <c r="K36" s="111"/>
      <c r="L36" s="112"/>
      <c r="M36" s="112"/>
      <c r="N36" s="112"/>
      <c r="O36" s="112"/>
      <c r="P36" s="112"/>
      <c r="Q36" s="112"/>
      <c r="R36" s="112"/>
      <c r="S36" s="112"/>
      <c r="T36" s="112"/>
      <c r="U36" s="112"/>
      <c r="V36" s="112"/>
      <c r="W36" s="113"/>
      <c r="X36" s="113"/>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row>
    <row r="37" spans="1:102" s="107" customFormat="1" x14ac:dyDescent="0.15">
      <c r="B37" s="110"/>
      <c r="C37" s="110"/>
      <c r="D37" s="110"/>
      <c r="E37" s="110"/>
      <c r="F37" s="110"/>
      <c r="G37" s="110"/>
      <c r="H37" s="110"/>
      <c r="I37" s="110"/>
      <c r="J37" s="110"/>
      <c r="K37" s="111"/>
      <c r="L37" s="112"/>
      <c r="M37" s="112"/>
      <c r="N37" s="112"/>
      <c r="O37" s="112"/>
      <c r="P37" s="112"/>
      <c r="Q37" s="112"/>
      <c r="R37" s="112"/>
      <c r="S37" s="112"/>
      <c r="T37" s="112"/>
      <c r="U37" s="112"/>
      <c r="V37" s="112"/>
      <c r="W37" s="113"/>
      <c r="X37" s="113"/>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c r="CN37" s="112"/>
      <c r="CO37" s="112"/>
      <c r="CP37" s="112"/>
      <c r="CQ37" s="112"/>
      <c r="CR37" s="112"/>
      <c r="CS37" s="112"/>
      <c r="CT37" s="112"/>
      <c r="CU37" s="112"/>
      <c r="CV37" s="112"/>
      <c r="CW37" s="112"/>
      <c r="CX37" s="112"/>
    </row>
    <row r="38" spans="1:102" s="107" customFormat="1" x14ac:dyDescent="0.15">
      <c r="B38" s="110"/>
      <c r="C38" s="110"/>
      <c r="D38" s="110"/>
      <c r="E38" s="110"/>
      <c r="F38" s="110"/>
      <c r="G38" s="110"/>
      <c r="H38" s="110"/>
      <c r="I38" s="110"/>
      <c r="J38" s="110"/>
      <c r="K38" s="111"/>
      <c r="L38" s="112"/>
      <c r="M38" s="112"/>
      <c r="N38" s="112"/>
      <c r="O38" s="112"/>
      <c r="P38" s="112"/>
      <c r="Q38" s="112"/>
      <c r="R38" s="112"/>
      <c r="S38" s="112"/>
      <c r="T38" s="112"/>
      <c r="U38" s="112"/>
      <c r="V38" s="112"/>
      <c r="W38" s="113"/>
      <c r="X38" s="113"/>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2"/>
      <c r="CV38" s="112"/>
      <c r="CW38" s="112"/>
      <c r="CX38" s="112"/>
    </row>
    <row r="39" spans="1:102" s="107" customFormat="1" x14ac:dyDescent="0.15">
      <c r="B39" s="110"/>
      <c r="C39" s="110"/>
      <c r="D39" s="110"/>
      <c r="E39" s="110"/>
      <c r="F39" s="110"/>
      <c r="G39" s="110"/>
      <c r="H39" s="110"/>
      <c r="I39" s="110"/>
      <c r="J39" s="110"/>
      <c r="K39" s="111"/>
      <c r="L39" s="112"/>
      <c r="M39" s="112"/>
      <c r="N39" s="112"/>
      <c r="O39" s="112"/>
      <c r="P39" s="112"/>
      <c r="Q39" s="112"/>
      <c r="R39" s="112"/>
      <c r="S39" s="112"/>
      <c r="T39" s="112"/>
      <c r="U39" s="112"/>
      <c r="V39" s="112"/>
      <c r="W39" s="113"/>
      <c r="X39" s="113"/>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row>
    <row r="40" spans="1:102" s="107" customFormat="1" x14ac:dyDescent="0.15">
      <c r="B40" s="110"/>
      <c r="C40" s="110"/>
      <c r="D40" s="110"/>
      <c r="E40" s="110"/>
      <c r="F40" s="110"/>
      <c r="G40" s="110"/>
      <c r="H40" s="110"/>
      <c r="I40" s="110"/>
      <c r="J40" s="110"/>
      <c r="K40" s="111"/>
      <c r="L40" s="112"/>
      <c r="M40" s="112"/>
      <c r="N40" s="112"/>
      <c r="O40" s="112"/>
      <c r="P40" s="112"/>
      <c r="Q40" s="112"/>
      <c r="R40" s="112"/>
      <c r="S40" s="112"/>
      <c r="T40" s="112"/>
      <c r="U40" s="112"/>
      <c r="V40" s="112"/>
      <c r="W40" s="113"/>
      <c r="X40" s="113"/>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row>
    <row r="41" spans="1:102" s="107" customFormat="1" x14ac:dyDescent="0.15">
      <c r="B41" s="110"/>
      <c r="C41" s="110"/>
      <c r="D41" s="110"/>
      <c r="E41" s="110"/>
      <c r="F41" s="110"/>
      <c r="G41" s="110"/>
      <c r="H41" s="110"/>
      <c r="I41" s="110"/>
      <c r="J41" s="110"/>
      <c r="K41" s="111"/>
      <c r="L41" s="112"/>
      <c r="M41" s="112"/>
      <c r="N41" s="112"/>
      <c r="O41" s="112"/>
      <c r="P41" s="112"/>
      <c r="Q41" s="112"/>
      <c r="R41" s="112"/>
      <c r="S41" s="112"/>
      <c r="T41" s="112"/>
      <c r="U41" s="112"/>
      <c r="V41" s="112"/>
      <c r="W41" s="113"/>
      <c r="X41" s="113"/>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row>
    <row r="42" spans="1:102" s="107" customFormat="1" x14ac:dyDescent="0.15">
      <c r="B42" s="110"/>
      <c r="C42" s="110"/>
      <c r="D42" s="110"/>
      <c r="E42" s="110"/>
      <c r="F42" s="110"/>
      <c r="G42" s="110"/>
      <c r="H42" s="110"/>
      <c r="I42" s="110"/>
      <c r="J42" s="110"/>
      <c r="K42" s="111"/>
      <c r="L42" s="112"/>
      <c r="M42" s="112"/>
      <c r="N42" s="112"/>
      <c r="O42" s="112"/>
      <c r="P42" s="112"/>
      <c r="Q42" s="112"/>
      <c r="R42" s="112"/>
      <c r="S42" s="112"/>
      <c r="T42" s="112"/>
      <c r="U42" s="112"/>
      <c r="V42" s="112"/>
      <c r="W42" s="113"/>
      <c r="X42" s="113"/>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row>
    <row r="43" spans="1:102" s="107" customFormat="1" x14ac:dyDescent="0.15">
      <c r="B43" s="110"/>
      <c r="C43" s="110"/>
      <c r="D43" s="110"/>
      <c r="E43" s="110"/>
      <c r="F43" s="110"/>
      <c r="G43" s="110"/>
      <c r="H43" s="110"/>
      <c r="I43" s="110"/>
      <c r="J43" s="110"/>
      <c r="K43" s="111"/>
      <c r="L43" s="112"/>
      <c r="M43" s="112"/>
      <c r="N43" s="112"/>
      <c r="O43" s="112"/>
      <c r="P43" s="112"/>
      <c r="Q43" s="112"/>
      <c r="R43" s="112"/>
      <c r="S43" s="112"/>
      <c r="T43" s="112"/>
      <c r="U43" s="112"/>
      <c r="V43" s="112"/>
      <c r="W43" s="113"/>
      <c r="X43" s="113"/>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row>
    <row r="44" spans="1:102" s="107" customFormat="1" x14ac:dyDescent="0.15">
      <c r="B44" s="110"/>
      <c r="C44" s="110"/>
      <c r="D44" s="110"/>
      <c r="E44" s="110"/>
      <c r="F44" s="110"/>
      <c r="G44" s="110"/>
      <c r="H44" s="110"/>
      <c r="I44" s="110"/>
      <c r="J44" s="110"/>
      <c r="K44" s="111"/>
      <c r="L44" s="112"/>
      <c r="M44" s="112"/>
      <c r="N44" s="112"/>
      <c r="O44" s="112"/>
      <c r="P44" s="112"/>
      <c r="Q44" s="112"/>
      <c r="R44" s="112"/>
      <c r="S44" s="112"/>
      <c r="T44" s="112"/>
      <c r="U44" s="112"/>
      <c r="V44" s="112"/>
      <c r="W44" s="113"/>
      <c r="X44" s="113"/>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row>
    <row r="45" spans="1:102" s="107" customFormat="1" x14ac:dyDescent="0.15">
      <c r="B45" s="110"/>
      <c r="C45" s="110"/>
      <c r="D45" s="110"/>
      <c r="E45" s="110"/>
      <c r="F45" s="110"/>
      <c r="G45" s="110"/>
      <c r="H45" s="110"/>
      <c r="I45" s="110"/>
      <c r="J45" s="110"/>
      <c r="K45" s="111"/>
      <c r="L45" s="112"/>
      <c r="M45" s="112"/>
      <c r="N45" s="112"/>
      <c r="O45" s="112"/>
      <c r="P45" s="112"/>
      <c r="Q45" s="112"/>
      <c r="R45" s="112"/>
      <c r="S45" s="112"/>
      <c r="T45" s="112"/>
      <c r="U45" s="112"/>
      <c r="V45" s="112"/>
      <c r="W45" s="113"/>
      <c r="X45" s="113"/>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row>
    <row r="46" spans="1:102" s="107" customFormat="1" x14ac:dyDescent="0.15">
      <c r="B46" s="110"/>
      <c r="C46" s="110"/>
      <c r="D46" s="110"/>
      <c r="E46" s="110"/>
      <c r="F46" s="110"/>
      <c r="G46" s="110"/>
      <c r="H46" s="110"/>
      <c r="I46" s="110"/>
      <c r="J46" s="110"/>
      <c r="K46" s="111"/>
      <c r="L46" s="112"/>
      <c r="M46" s="112"/>
      <c r="N46" s="112"/>
      <c r="O46" s="112"/>
      <c r="P46" s="112"/>
      <c r="Q46" s="112"/>
      <c r="R46" s="112"/>
      <c r="S46" s="112"/>
      <c r="T46" s="112"/>
      <c r="U46" s="112"/>
      <c r="V46" s="112"/>
      <c r="W46" s="113"/>
      <c r="X46" s="113"/>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row>
    <row r="47" spans="1:102" s="107" customFormat="1" x14ac:dyDescent="0.15">
      <c r="B47" s="110"/>
      <c r="C47" s="110"/>
      <c r="D47" s="110"/>
      <c r="E47" s="110"/>
      <c r="F47" s="110"/>
      <c r="G47" s="110"/>
      <c r="H47" s="110"/>
      <c r="I47" s="110"/>
      <c r="J47" s="110"/>
      <c r="K47" s="111"/>
      <c r="L47" s="112"/>
      <c r="M47" s="112"/>
      <c r="N47" s="112"/>
      <c r="O47" s="112"/>
      <c r="P47" s="112"/>
      <c r="Q47" s="112"/>
      <c r="R47" s="112"/>
      <c r="S47" s="112"/>
      <c r="T47" s="112"/>
      <c r="U47" s="112"/>
      <c r="V47" s="112"/>
      <c r="W47" s="113"/>
      <c r="X47" s="113"/>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row>
    <row r="48" spans="1:102" s="107" customFormat="1" x14ac:dyDescent="0.15">
      <c r="B48" s="110"/>
      <c r="C48" s="110"/>
      <c r="D48" s="110"/>
      <c r="E48" s="110"/>
      <c r="F48" s="110"/>
      <c r="G48" s="110"/>
      <c r="H48" s="110"/>
      <c r="I48" s="110"/>
      <c r="J48" s="110"/>
      <c r="K48" s="111"/>
      <c r="L48" s="112"/>
      <c r="M48" s="112"/>
      <c r="N48" s="112"/>
      <c r="O48" s="112"/>
      <c r="P48" s="112"/>
      <c r="Q48" s="112"/>
      <c r="R48" s="112"/>
      <c r="S48" s="112"/>
      <c r="T48" s="112"/>
      <c r="U48" s="112"/>
      <c r="V48" s="112"/>
      <c r="W48" s="113"/>
      <c r="X48" s="113"/>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row>
    <row r="49" spans="2:102" s="107" customFormat="1" x14ac:dyDescent="0.15">
      <c r="B49" s="110"/>
      <c r="C49" s="110"/>
      <c r="D49" s="110"/>
      <c r="E49" s="110"/>
      <c r="F49" s="110"/>
      <c r="G49" s="110"/>
      <c r="H49" s="110"/>
      <c r="I49" s="110"/>
      <c r="J49" s="110"/>
      <c r="K49" s="111"/>
      <c r="L49" s="112"/>
      <c r="M49" s="112"/>
      <c r="N49" s="112"/>
      <c r="O49" s="112"/>
      <c r="P49" s="112"/>
      <c r="Q49" s="112"/>
      <c r="R49" s="112"/>
      <c r="S49" s="112"/>
      <c r="T49" s="112"/>
      <c r="U49" s="112"/>
      <c r="V49" s="112"/>
      <c r="W49" s="113"/>
      <c r="X49" s="113"/>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row>
    <row r="50" spans="2:102" s="107" customFormat="1" x14ac:dyDescent="0.15">
      <c r="B50" s="110"/>
      <c r="C50" s="110"/>
      <c r="D50" s="110"/>
      <c r="E50" s="110"/>
      <c r="F50" s="110"/>
      <c r="G50" s="110"/>
      <c r="H50" s="110"/>
      <c r="I50" s="110"/>
      <c r="J50" s="110"/>
      <c r="K50" s="110"/>
      <c r="W50" s="115"/>
      <c r="X50" s="115"/>
    </row>
    <row r="51" spans="2:102" s="107" customFormat="1" x14ac:dyDescent="0.15">
      <c r="B51" s="110"/>
      <c r="C51" s="110"/>
      <c r="D51" s="110"/>
      <c r="E51" s="110"/>
      <c r="F51" s="110"/>
      <c r="G51" s="110"/>
      <c r="H51" s="110"/>
      <c r="I51" s="110"/>
      <c r="J51" s="110"/>
      <c r="K51" s="110"/>
      <c r="W51" s="115"/>
      <c r="X51" s="115"/>
    </row>
    <row r="52" spans="2:102" s="107" customFormat="1" x14ac:dyDescent="0.15">
      <c r="B52" s="110"/>
      <c r="C52" s="110"/>
      <c r="D52" s="110"/>
      <c r="E52" s="110"/>
      <c r="F52" s="110"/>
      <c r="G52" s="110"/>
      <c r="H52" s="110"/>
      <c r="I52" s="110"/>
      <c r="J52" s="110"/>
      <c r="K52" s="110"/>
      <c r="W52" s="115"/>
      <c r="X52" s="115"/>
    </row>
    <row r="53" spans="2:102" s="107" customFormat="1" x14ac:dyDescent="0.15">
      <c r="B53" s="110"/>
      <c r="C53" s="110"/>
      <c r="D53" s="110"/>
      <c r="E53" s="110"/>
      <c r="F53" s="110"/>
      <c r="G53" s="110"/>
      <c r="H53" s="110"/>
      <c r="I53" s="110"/>
      <c r="J53" s="110"/>
      <c r="K53" s="110"/>
      <c r="W53" s="115"/>
      <c r="X53" s="115"/>
    </row>
    <row r="149" spans="2:101" s="5" customFormat="1" ht="18" customHeight="1" x14ac:dyDescent="0.15">
      <c r="B149" s="2"/>
      <c r="C149" s="2"/>
      <c r="D149" s="2"/>
      <c r="E149" s="2"/>
      <c r="F149" s="2"/>
      <c r="G149" s="2"/>
      <c r="H149" s="2"/>
      <c r="I149" s="2"/>
      <c r="J149" s="2"/>
      <c r="K149" s="2"/>
      <c r="L149" s="1"/>
      <c r="M149" s="1"/>
      <c r="N149" s="1"/>
      <c r="O149" s="1"/>
      <c r="P149" s="1"/>
      <c r="Q149" s="1"/>
      <c r="R149" s="1"/>
      <c r="S149" s="1"/>
      <c r="T149" s="1"/>
      <c r="U149" s="1"/>
      <c r="V149" s="1"/>
      <c r="W149" s="10"/>
      <c r="X149" s="10"/>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T149" s="6"/>
      <c r="CU149" s="6"/>
      <c r="CV149" s="6"/>
      <c r="CW149" s="6"/>
    </row>
    <row r="166" spans="1:102" s="4" customFormat="1" ht="18" customHeight="1" x14ac:dyDescent="0.15">
      <c r="A166" s="1"/>
      <c r="B166" s="2"/>
      <c r="C166" s="2"/>
      <c r="D166" s="2"/>
      <c r="E166" s="2"/>
      <c r="F166" s="2"/>
      <c r="G166" s="2"/>
      <c r="H166" s="2"/>
      <c r="I166" s="2"/>
      <c r="J166" s="2"/>
      <c r="K166" s="2"/>
      <c r="L166" s="1"/>
      <c r="M166" s="1"/>
      <c r="N166" s="1"/>
      <c r="O166" s="1"/>
      <c r="P166" s="1"/>
      <c r="Q166" s="1"/>
      <c r="R166" s="1"/>
      <c r="S166" s="1"/>
      <c r="T166" s="1"/>
      <c r="U166" s="1"/>
      <c r="V166" s="1"/>
      <c r="W166" s="10"/>
      <c r="X166" s="10"/>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5"/>
      <c r="CT166" s="5"/>
      <c r="CU166" s="5"/>
      <c r="CV166" s="5"/>
      <c r="CW166" s="5"/>
      <c r="CX166" s="6"/>
    </row>
    <row r="167" spans="1:102" ht="18" customHeight="1" x14ac:dyDescent="0.15"/>
    <row r="168" spans="1:102" ht="18" customHeight="1" x14ac:dyDescent="0.15"/>
    <row r="169" spans="1:102" ht="18" customHeight="1" x14ac:dyDescent="0.15"/>
    <row r="170" spans="1:102" ht="18" customHeight="1" x14ac:dyDescent="0.15"/>
    <row r="171" spans="1:102" ht="18" customHeight="1" x14ac:dyDescent="0.15"/>
    <row r="172" spans="1:102" ht="18" customHeight="1" x14ac:dyDescent="0.15"/>
    <row r="173" spans="1:102" s="2" customFormat="1" ht="18" customHeight="1" x14ac:dyDescent="0.15">
      <c r="A173" s="1"/>
      <c r="L173" s="1"/>
      <c r="M173" s="1"/>
      <c r="N173" s="1"/>
      <c r="O173" s="1"/>
      <c r="P173" s="1"/>
      <c r="Q173" s="1"/>
      <c r="R173" s="1"/>
      <c r="S173" s="1"/>
      <c r="T173" s="1"/>
      <c r="U173" s="1"/>
      <c r="V173" s="1"/>
      <c r="W173" s="10"/>
      <c r="X173" s="10"/>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5"/>
      <c r="CT173" s="5"/>
      <c r="CU173" s="5"/>
      <c r="CV173" s="5"/>
      <c r="CW173" s="5"/>
      <c r="CX173" s="5"/>
    </row>
    <row r="174" spans="1:102" s="2" customFormat="1" ht="18" customHeight="1" x14ac:dyDescent="0.15">
      <c r="A174" s="1"/>
      <c r="L174" s="1"/>
      <c r="M174" s="1"/>
      <c r="N174" s="1"/>
      <c r="O174" s="1"/>
      <c r="P174" s="1"/>
      <c r="Q174" s="1"/>
      <c r="R174" s="1"/>
      <c r="S174" s="1"/>
      <c r="T174" s="1"/>
      <c r="U174" s="1"/>
      <c r="V174" s="1"/>
      <c r="W174" s="10"/>
      <c r="X174" s="10"/>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5"/>
      <c r="CT174" s="5"/>
      <c r="CU174" s="5"/>
      <c r="CV174" s="5"/>
      <c r="CW174" s="5"/>
      <c r="CX174" s="5"/>
    </row>
    <row r="175" spans="1:102" s="2" customFormat="1" ht="18" customHeight="1" x14ac:dyDescent="0.15">
      <c r="A175" s="1"/>
      <c r="L175" s="1"/>
      <c r="M175" s="1"/>
      <c r="N175" s="1"/>
      <c r="O175" s="1"/>
      <c r="P175" s="1"/>
      <c r="Q175" s="1"/>
      <c r="R175" s="1"/>
      <c r="S175" s="1"/>
      <c r="T175" s="1"/>
      <c r="U175" s="1"/>
      <c r="V175" s="1"/>
      <c r="W175" s="10"/>
      <c r="X175" s="10"/>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5"/>
      <c r="CT175" s="5"/>
      <c r="CU175" s="5"/>
      <c r="CV175" s="5"/>
      <c r="CW175" s="5"/>
      <c r="CX175" s="5"/>
    </row>
    <row r="176" spans="1:102" s="2" customFormat="1" ht="18" customHeight="1" x14ac:dyDescent="0.15">
      <c r="A176" s="1"/>
      <c r="L176" s="1"/>
      <c r="M176" s="1"/>
      <c r="N176" s="1"/>
      <c r="O176" s="1"/>
      <c r="P176" s="1"/>
      <c r="Q176" s="1"/>
      <c r="R176" s="1"/>
      <c r="S176" s="1"/>
      <c r="T176" s="1"/>
      <c r="U176" s="1"/>
      <c r="V176" s="1"/>
      <c r="W176" s="10"/>
      <c r="X176" s="10"/>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5"/>
      <c r="CT176" s="5"/>
      <c r="CU176" s="5"/>
      <c r="CV176" s="5"/>
      <c r="CW176" s="5"/>
      <c r="CX176" s="5"/>
    </row>
    <row r="177" spans="1:102" s="2" customFormat="1" ht="18" customHeight="1" x14ac:dyDescent="0.15">
      <c r="A177" s="1"/>
      <c r="L177" s="1"/>
      <c r="M177" s="1"/>
      <c r="N177" s="1"/>
      <c r="O177" s="1"/>
      <c r="P177" s="1"/>
      <c r="Q177" s="1"/>
      <c r="R177" s="1"/>
      <c r="S177" s="1"/>
      <c r="T177" s="1"/>
      <c r="U177" s="1"/>
      <c r="V177" s="1"/>
      <c r="W177" s="10"/>
      <c r="X177" s="10"/>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5"/>
      <c r="CT177" s="5"/>
      <c r="CU177" s="5"/>
      <c r="CV177" s="5"/>
      <c r="CW177" s="5"/>
      <c r="CX177" s="5"/>
    </row>
    <row r="178" spans="1:102" s="2" customFormat="1" ht="18" customHeight="1" x14ac:dyDescent="0.15">
      <c r="A178" s="1"/>
      <c r="L178" s="1"/>
      <c r="M178" s="1"/>
      <c r="N178" s="1"/>
      <c r="O178" s="1"/>
      <c r="P178" s="1"/>
      <c r="Q178" s="1"/>
      <c r="R178" s="1"/>
      <c r="S178" s="1"/>
      <c r="T178" s="1"/>
      <c r="U178" s="1"/>
      <c r="V178" s="1"/>
      <c r="W178" s="10"/>
      <c r="X178" s="10"/>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5"/>
      <c r="CT178" s="5"/>
      <c r="CU178" s="5"/>
      <c r="CV178" s="5"/>
      <c r="CW178" s="5"/>
      <c r="CX178" s="5"/>
    </row>
    <row r="179" spans="1:102" s="2" customFormat="1" ht="18" customHeight="1" x14ac:dyDescent="0.15">
      <c r="A179" s="1"/>
      <c r="L179" s="1"/>
      <c r="M179" s="1"/>
      <c r="N179" s="1"/>
      <c r="O179" s="1"/>
      <c r="P179" s="1"/>
      <c r="Q179" s="1"/>
      <c r="R179" s="1"/>
      <c r="S179" s="1"/>
      <c r="T179" s="1"/>
      <c r="U179" s="1"/>
      <c r="V179" s="1"/>
      <c r="W179" s="10"/>
      <c r="X179" s="10"/>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5"/>
      <c r="CT179" s="5"/>
      <c r="CU179" s="5"/>
      <c r="CV179" s="5"/>
      <c r="CW179" s="5"/>
      <c r="CX179" s="5"/>
    </row>
    <row r="180" spans="1:102" s="2" customFormat="1" ht="18" customHeight="1" x14ac:dyDescent="0.15">
      <c r="A180" s="1"/>
      <c r="L180" s="1"/>
      <c r="M180" s="1"/>
      <c r="N180" s="1"/>
      <c r="O180" s="1"/>
      <c r="P180" s="1"/>
      <c r="Q180" s="1"/>
      <c r="R180" s="1"/>
      <c r="S180" s="1"/>
      <c r="T180" s="1"/>
      <c r="U180" s="1"/>
      <c r="V180" s="1"/>
      <c r="W180" s="10"/>
      <c r="X180" s="10"/>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5"/>
      <c r="CT180" s="5"/>
      <c r="CU180" s="5"/>
      <c r="CV180" s="5"/>
      <c r="CW180" s="5"/>
      <c r="CX180" s="5"/>
    </row>
    <row r="181" spans="1:102" s="2" customFormat="1" ht="18" customHeight="1" x14ac:dyDescent="0.15">
      <c r="A181" s="1"/>
      <c r="L181" s="1"/>
      <c r="M181" s="1"/>
      <c r="N181" s="1"/>
      <c r="O181" s="1"/>
      <c r="P181" s="1"/>
      <c r="Q181" s="1"/>
      <c r="R181" s="1"/>
      <c r="S181" s="1"/>
      <c r="T181" s="1"/>
      <c r="U181" s="1"/>
      <c r="V181" s="1"/>
      <c r="W181" s="10"/>
      <c r="X181" s="10"/>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5"/>
      <c r="CT181" s="5"/>
      <c r="CU181" s="5"/>
      <c r="CV181" s="5"/>
      <c r="CW181" s="5"/>
      <c r="CX181" s="5"/>
    </row>
    <row r="182" spans="1:102" s="2" customFormat="1" ht="18" customHeight="1" x14ac:dyDescent="0.15">
      <c r="A182" s="1"/>
      <c r="L182" s="1"/>
      <c r="M182" s="1"/>
      <c r="N182" s="1"/>
      <c r="O182" s="1"/>
      <c r="P182" s="1"/>
      <c r="Q182" s="1"/>
      <c r="R182" s="1"/>
      <c r="S182" s="1"/>
      <c r="T182" s="1"/>
      <c r="U182" s="1"/>
      <c r="V182" s="1"/>
      <c r="W182" s="10"/>
      <c r="X182" s="10"/>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5"/>
      <c r="CT182" s="5"/>
      <c r="CU182" s="5"/>
      <c r="CV182" s="5"/>
      <c r="CW182" s="5"/>
      <c r="CX182" s="5"/>
    </row>
    <row r="183" spans="1:102" s="2" customFormat="1" ht="18" customHeight="1" x14ac:dyDescent="0.15">
      <c r="A183" s="1"/>
      <c r="L183" s="1"/>
      <c r="M183" s="1"/>
      <c r="N183" s="1"/>
      <c r="O183" s="1"/>
      <c r="P183" s="1"/>
      <c r="Q183" s="1"/>
      <c r="R183" s="1"/>
      <c r="S183" s="1"/>
      <c r="T183" s="1"/>
      <c r="U183" s="1"/>
      <c r="V183" s="1"/>
      <c r="W183" s="10"/>
      <c r="X183" s="10"/>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5"/>
      <c r="CT183" s="5"/>
      <c r="CU183" s="5"/>
      <c r="CV183" s="5"/>
      <c r="CW183" s="5"/>
      <c r="CX183" s="5"/>
    </row>
    <row r="184" spans="1:102" s="2" customFormat="1" ht="18" customHeight="1" x14ac:dyDescent="0.15">
      <c r="A184" s="1"/>
      <c r="L184" s="1"/>
      <c r="M184" s="1"/>
      <c r="N184" s="1"/>
      <c r="O184" s="1"/>
      <c r="P184" s="1"/>
      <c r="Q184" s="1"/>
      <c r="R184" s="1"/>
      <c r="S184" s="1"/>
      <c r="T184" s="1"/>
      <c r="U184" s="1"/>
      <c r="V184" s="1"/>
      <c r="W184" s="10"/>
      <c r="X184" s="10"/>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5"/>
      <c r="CT184" s="5"/>
      <c r="CU184" s="5"/>
      <c r="CV184" s="5"/>
      <c r="CW184" s="5"/>
      <c r="CX184" s="5"/>
    </row>
    <row r="185" spans="1:102" s="2" customFormat="1" ht="18" customHeight="1" x14ac:dyDescent="0.15">
      <c r="A185" s="1"/>
      <c r="L185" s="1"/>
      <c r="M185" s="1"/>
      <c r="N185" s="1"/>
      <c r="O185" s="1"/>
      <c r="P185" s="1"/>
      <c r="Q185" s="1"/>
      <c r="R185" s="1"/>
      <c r="S185" s="1"/>
      <c r="T185" s="1"/>
      <c r="U185" s="1"/>
      <c r="V185" s="1"/>
      <c r="W185" s="10"/>
      <c r="X185" s="10"/>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5"/>
      <c r="CT185" s="5"/>
      <c r="CU185" s="5"/>
      <c r="CV185" s="5"/>
      <c r="CW185" s="5"/>
      <c r="CX185" s="5"/>
    </row>
    <row r="186" spans="1:102" s="2" customFormat="1" ht="18" customHeight="1" x14ac:dyDescent="0.15">
      <c r="A186" s="1"/>
      <c r="L186" s="1"/>
      <c r="M186" s="1"/>
      <c r="N186" s="1"/>
      <c r="O186" s="1"/>
      <c r="P186" s="1"/>
      <c r="Q186" s="1"/>
      <c r="R186" s="1"/>
      <c r="S186" s="1"/>
      <c r="T186" s="1"/>
      <c r="U186" s="1"/>
      <c r="V186" s="1"/>
      <c r="W186" s="10"/>
      <c r="X186" s="10"/>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5"/>
      <c r="CT186" s="5"/>
      <c r="CU186" s="5"/>
      <c r="CV186" s="5"/>
      <c r="CW186" s="5"/>
      <c r="CX186" s="5"/>
    </row>
    <row r="187" spans="1:102" s="2" customFormat="1" ht="18" customHeight="1" x14ac:dyDescent="0.15">
      <c r="A187" s="1"/>
      <c r="L187" s="1"/>
      <c r="M187" s="1"/>
      <c r="N187" s="1"/>
      <c r="O187" s="1"/>
      <c r="P187" s="1"/>
      <c r="Q187" s="1"/>
      <c r="R187" s="1"/>
      <c r="S187" s="1"/>
      <c r="T187" s="1"/>
      <c r="U187" s="1"/>
      <c r="V187" s="1"/>
      <c r="W187" s="10"/>
      <c r="X187" s="10"/>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5"/>
      <c r="CT187" s="5"/>
      <c r="CU187" s="5"/>
      <c r="CV187" s="5"/>
      <c r="CW187" s="5"/>
      <c r="CX187" s="5"/>
    </row>
    <row r="188" spans="1:102" s="2" customFormat="1" ht="18" customHeight="1" x14ac:dyDescent="0.15">
      <c r="A188" s="1"/>
      <c r="L188" s="1"/>
      <c r="M188" s="1"/>
      <c r="N188" s="1"/>
      <c r="O188" s="1"/>
      <c r="P188" s="1"/>
      <c r="Q188" s="1"/>
      <c r="R188" s="1"/>
      <c r="S188" s="1"/>
      <c r="T188" s="1"/>
      <c r="U188" s="1"/>
      <c r="V188" s="1"/>
      <c r="W188" s="10"/>
      <c r="X188" s="10"/>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5"/>
      <c r="CT188" s="5"/>
      <c r="CU188" s="5"/>
      <c r="CV188" s="5"/>
      <c r="CW188" s="5"/>
      <c r="CX188" s="5"/>
    </row>
    <row r="189" spans="1:102" s="2" customFormat="1" ht="18" customHeight="1" x14ac:dyDescent="0.15">
      <c r="A189" s="1"/>
      <c r="L189" s="1"/>
      <c r="M189" s="1"/>
      <c r="N189" s="1"/>
      <c r="O189" s="1"/>
      <c r="P189" s="1"/>
      <c r="Q189" s="1"/>
      <c r="R189" s="1"/>
      <c r="S189" s="1"/>
      <c r="T189" s="1"/>
      <c r="U189" s="1"/>
      <c r="V189" s="1"/>
      <c r="W189" s="10"/>
      <c r="X189" s="10"/>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5"/>
      <c r="CT189" s="5"/>
      <c r="CU189" s="5"/>
      <c r="CV189" s="5"/>
      <c r="CW189" s="5"/>
      <c r="CX189" s="5"/>
    </row>
    <row r="190" spans="1:102" s="2" customFormat="1" ht="18" customHeight="1" x14ac:dyDescent="0.15">
      <c r="A190" s="1"/>
      <c r="L190" s="1"/>
      <c r="M190" s="1"/>
      <c r="N190" s="1"/>
      <c r="O190" s="1"/>
      <c r="P190" s="1"/>
      <c r="Q190" s="1"/>
      <c r="R190" s="1"/>
      <c r="S190" s="1"/>
      <c r="T190" s="1"/>
      <c r="U190" s="1"/>
      <c r="V190" s="1"/>
      <c r="W190" s="10"/>
      <c r="X190" s="10"/>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5"/>
      <c r="CT190" s="5"/>
      <c r="CU190" s="5"/>
      <c r="CV190" s="5"/>
      <c r="CW190" s="5"/>
      <c r="CX190" s="5"/>
    </row>
    <row r="191" spans="1:102" s="2" customFormat="1" ht="18" customHeight="1" x14ac:dyDescent="0.15">
      <c r="A191" s="1"/>
      <c r="L191" s="1"/>
      <c r="M191" s="1"/>
      <c r="N191" s="1"/>
      <c r="O191" s="1"/>
      <c r="P191" s="1"/>
      <c r="Q191" s="1"/>
      <c r="R191" s="1"/>
      <c r="S191" s="1"/>
      <c r="T191" s="1"/>
      <c r="U191" s="1"/>
      <c r="V191" s="1"/>
      <c r="W191" s="10"/>
      <c r="X191" s="10"/>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5"/>
      <c r="CT191" s="5"/>
      <c r="CU191" s="5"/>
      <c r="CV191" s="5"/>
      <c r="CW191" s="5"/>
      <c r="CX191" s="5"/>
    </row>
    <row r="350" spans="1:102" s="4" customFormat="1" ht="18" customHeight="1" x14ac:dyDescent="0.15">
      <c r="A350" s="1"/>
      <c r="B350" s="2"/>
      <c r="C350" s="2"/>
      <c r="D350" s="2"/>
      <c r="E350" s="2"/>
      <c r="F350" s="2"/>
      <c r="G350" s="2"/>
      <c r="H350" s="2"/>
      <c r="I350" s="2"/>
      <c r="J350" s="2"/>
      <c r="K350" s="2"/>
      <c r="L350" s="1"/>
      <c r="M350" s="1"/>
      <c r="N350" s="1"/>
      <c r="O350" s="1"/>
      <c r="P350" s="1"/>
      <c r="Q350" s="1"/>
      <c r="R350" s="1"/>
      <c r="S350" s="1"/>
      <c r="T350" s="1"/>
      <c r="U350" s="1"/>
      <c r="V350" s="1"/>
      <c r="W350" s="10"/>
      <c r="X350" s="10"/>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5"/>
      <c r="CT350" s="5"/>
      <c r="CU350" s="5"/>
      <c r="CV350" s="5"/>
      <c r="CW350" s="5"/>
      <c r="CX350" s="6"/>
    </row>
    <row r="368" spans="2:101" s="5" customFormat="1" ht="18" customHeight="1" x14ac:dyDescent="0.15">
      <c r="B368" s="2"/>
      <c r="C368" s="2"/>
      <c r="D368" s="2"/>
      <c r="E368" s="2"/>
      <c r="F368" s="2"/>
      <c r="G368" s="2"/>
      <c r="H368" s="2"/>
      <c r="I368" s="2"/>
      <c r="J368" s="2"/>
      <c r="K368" s="2"/>
      <c r="L368" s="1"/>
      <c r="M368" s="1"/>
      <c r="N368" s="1"/>
      <c r="O368" s="1"/>
      <c r="P368" s="1"/>
      <c r="Q368" s="1"/>
      <c r="R368" s="1"/>
      <c r="S368" s="1"/>
      <c r="T368" s="1"/>
      <c r="U368" s="1"/>
      <c r="V368" s="1"/>
      <c r="W368" s="10"/>
      <c r="X368" s="10"/>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T368" s="6"/>
      <c r="CU368" s="6"/>
      <c r="CV368" s="6"/>
      <c r="CW368" s="6"/>
    </row>
    <row r="388" spans="1:102" s="4" customFormat="1" ht="18" customHeight="1" x14ac:dyDescent="0.15">
      <c r="A388" s="1"/>
      <c r="B388" s="2"/>
      <c r="C388" s="2"/>
      <c r="D388" s="2"/>
      <c r="E388" s="2"/>
      <c r="F388" s="2"/>
      <c r="G388" s="2"/>
      <c r="H388" s="2"/>
      <c r="I388" s="2"/>
      <c r="J388" s="2"/>
      <c r="K388" s="2"/>
      <c r="L388" s="1"/>
      <c r="M388" s="1"/>
      <c r="N388" s="1"/>
      <c r="O388" s="1"/>
      <c r="P388" s="1"/>
      <c r="Q388" s="1"/>
      <c r="R388" s="1"/>
      <c r="S388" s="1"/>
      <c r="T388" s="1"/>
      <c r="U388" s="1"/>
      <c r="V388" s="1"/>
      <c r="W388" s="10"/>
      <c r="X388" s="10"/>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5"/>
      <c r="CT388" s="5"/>
      <c r="CU388" s="5"/>
      <c r="CV388" s="5"/>
      <c r="CW388" s="5"/>
      <c r="CX388" s="6"/>
    </row>
    <row r="513" spans="2:102" ht="18" customHeight="1" x14ac:dyDescent="0.15"/>
    <row r="514" spans="2:102" ht="18" customHeight="1" x14ac:dyDescent="0.15"/>
    <row r="515" spans="2:102" ht="18" customHeight="1" x14ac:dyDescent="0.15"/>
    <row r="516" spans="2:102" ht="18" customHeight="1" x14ac:dyDescent="0.15"/>
    <row r="517" spans="2:102" ht="18" customHeight="1" x14ac:dyDescent="0.15"/>
    <row r="518" spans="2:102" ht="18" customHeight="1" x14ac:dyDescent="0.15"/>
    <row r="519" spans="2:102" ht="18" customHeight="1" x14ac:dyDescent="0.15"/>
    <row r="520" spans="2:102" ht="18" customHeight="1" x14ac:dyDescent="0.15"/>
    <row r="521" spans="2:102" ht="18" customHeight="1" x14ac:dyDescent="0.15"/>
    <row r="522" spans="2:102" ht="18" customHeight="1" x14ac:dyDescent="0.15"/>
    <row r="523" spans="2:102" ht="18" customHeight="1" x14ac:dyDescent="0.15">
      <c r="CT523" s="1"/>
      <c r="CU523" s="1"/>
      <c r="CV523" s="1"/>
      <c r="CW523" s="1"/>
      <c r="CX523" s="1"/>
    </row>
    <row r="524" spans="2:102" ht="18" customHeight="1" x14ac:dyDescent="0.15">
      <c r="CT524" s="1"/>
      <c r="CU524" s="1"/>
      <c r="CV524" s="1"/>
      <c r="CW524" s="1"/>
      <c r="CX524" s="1"/>
    </row>
    <row r="525" spans="2:102" ht="18" customHeight="1" x14ac:dyDescent="0.15">
      <c r="CT525" s="1"/>
      <c r="CU525" s="1"/>
      <c r="CV525" s="1"/>
      <c r="CW525" s="1"/>
      <c r="CX525" s="1"/>
    </row>
    <row r="526" spans="2:102" ht="18" customHeight="1" x14ac:dyDescent="0.15">
      <c r="CT526" s="1"/>
      <c r="CU526" s="1"/>
      <c r="CV526" s="1"/>
      <c r="CW526" s="1"/>
      <c r="CX526" s="1"/>
    </row>
    <row r="527" spans="2:102" ht="18" customHeight="1" x14ac:dyDescent="0.15">
      <c r="CT527" s="1"/>
      <c r="CU527" s="1"/>
      <c r="CV527" s="1"/>
      <c r="CW527" s="1"/>
      <c r="CX527" s="1"/>
    </row>
    <row r="528" spans="2:102" ht="18" customHeight="1" x14ac:dyDescent="0.15">
      <c r="B528" s="1"/>
      <c r="C528" s="1"/>
      <c r="D528" s="1"/>
      <c r="E528" s="1"/>
      <c r="F528" s="1"/>
      <c r="G528" s="1"/>
      <c r="H528" s="1"/>
      <c r="I528" s="1"/>
      <c r="J528" s="1"/>
      <c r="CT528" s="1"/>
      <c r="CU528" s="1"/>
      <c r="CV528" s="1"/>
      <c r="CW528" s="1"/>
      <c r="CX528" s="1"/>
    </row>
    <row r="529" s="1" customFormat="1" ht="18" customHeight="1" x14ac:dyDescent="0.15"/>
    <row r="530" s="1" customFormat="1" ht="18" customHeight="1" x14ac:dyDescent="0.15"/>
    <row r="531" s="1" customFormat="1" ht="18" customHeight="1" x14ac:dyDescent="0.15"/>
    <row r="532" s="1" customFormat="1" ht="18" customHeight="1" x14ac:dyDescent="0.15"/>
    <row r="533" s="1" customFormat="1" ht="18" customHeight="1" x14ac:dyDescent="0.15"/>
    <row r="534" s="1" customFormat="1" ht="18" customHeight="1" x14ac:dyDescent="0.15"/>
    <row r="535" s="1" customFormat="1" ht="18" customHeight="1" x14ac:dyDescent="0.15"/>
    <row r="536" s="1" customFormat="1" ht="18" customHeight="1" x14ac:dyDescent="0.15"/>
    <row r="537" s="1" customFormat="1" ht="18" customHeight="1" x14ac:dyDescent="0.15"/>
    <row r="538" s="1" customFormat="1" ht="18" customHeight="1" x14ac:dyDescent="0.15"/>
    <row r="539" s="1" customFormat="1" ht="18" customHeight="1" x14ac:dyDescent="0.15"/>
    <row r="540" s="1" customFormat="1" ht="18" customHeight="1" x14ac:dyDescent="0.15"/>
    <row r="541" s="1" customFormat="1" ht="18" customHeight="1" x14ac:dyDescent="0.15"/>
    <row r="542" s="1" customFormat="1" ht="18" customHeight="1" x14ac:dyDescent="0.15"/>
    <row r="543" s="1" customFormat="1" ht="18" customHeight="1" x14ac:dyDescent="0.15"/>
    <row r="544" s="1" customFormat="1" ht="18" customHeight="1" x14ac:dyDescent="0.15"/>
    <row r="545" spans="2:102" ht="18" customHeight="1" x14ac:dyDescent="0.15">
      <c r="B545" s="1"/>
      <c r="C545" s="1"/>
      <c r="D545" s="1"/>
      <c r="E545" s="1"/>
      <c r="F545" s="1"/>
      <c r="G545" s="1"/>
      <c r="H545" s="1"/>
      <c r="I545" s="1"/>
      <c r="J545" s="1"/>
      <c r="K545" s="1"/>
      <c r="W545" s="1"/>
      <c r="X545" s="1"/>
      <c r="CS545" s="1"/>
      <c r="CT545" s="1"/>
      <c r="CU545" s="1"/>
      <c r="CV545" s="1"/>
      <c r="CW545" s="1"/>
      <c r="CX545" s="1"/>
    </row>
    <row r="546" spans="2:102" ht="18" customHeight="1" x14ac:dyDescent="0.15">
      <c r="B546" s="1"/>
      <c r="C546" s="1"/>
      <c r="D546" s="1"/>
      <c r="E546" s="1"/>
      <c r="F546" s="1"/>
      <c r="G546" s="1"/>
      <c r="H546" s="1"/>
      <c r="I546" s="1"/>
      <c r="J546" s="1"/>
      <c r="K546" s="1"/>
      <c r="W546" s="1"/>
      <c r="X546" s="1"/>
      <c r="CS546" s="1"/>
      <c r="CT546" s="1"/>
      <c r="CU546" s="1"/>
      <c r="CV546" s="1"/>
      <c r="CW546" s="1"/>
      <c r="CX546" s="1"/>
    </row>
    <row r="547" spans="2:102" ht="18" customHeight="1" x14ac:dyDescent="0.15">
      <c r="B547" s="1"/>
      <c r="C547" s="1"/>
      <c r="D547" s="1"/>
      <c r="E547" s="1"/>
      <c r="F547" s="1"/>
      <c r="G547" s="1"/>
      <c r="H547" s="1"/>
      <c r="I547" s="1"/>
      <c r="J547" s="1"/>
      <c r="K547" s="1"/>
      <c r="W547" s="1"/>
      <c r="X547" s="1"/>
      <c r="CS547" s="1"/>
      <c r="CT547" s="1"/>
      <c r="CU547" s="1"/>
      <c r="CV547" s="1"/>
      <c r="CW547" s="1"/>
      <c r="CX547" s="1"/>
    </row>
    <row r="548" spans="2:102" ht="18" customHeight="1" x14ac:dyDescent="0.15">
      <c r="B548" s="1"/>
      <c r="C548" s="1"/>
      <c r="D548" s="1"/>
      <c r="E548" s="1"/>
      <c r="F548" s="1"/>
      <c r="G548" s="1"/>
      <c r="H548" s="1"/>
      <c r="I548" s="1"/>
      <c r="J548" s="1"/>
      <c r="K548" s="1"/>
      <c r="W548" s="1"/>
      <c r="X548" s="1"/>
      <c r="CS548" s="1"/>
      <c r="CT548" s="1"/>
      <c r="CU548" s="1"/>
      <c r="CV548" s="1"/>
      <c r="CW548" s="1"/>
      <c r="CX548" s="1"/>
    </row>
    <row r="549" spans="2:102" ht="18" customHeight="1" x14ac:dyDescent="0.15">
      <c r="B549" s="1"/>
      <c r="C549" s="1"/>
      <c r="D549" s="1"/>
      <c r="E549" s="1"/>
      <c r="F549" s="1"/>
      <c r="G549" s="1"/>
      <c r="H549" s="1"/>
      <c r="I549" s="1"/>
      <c r="J549" s="1"/>
      <c r="K549" s="1"/>
      <c r="W549" s="1"/>
      <c r="X549" s="1"/>
      <c r="CS549" s="1"/>
      <c r="CT549" s="1"/>
      <c r="CU549" s="1"/>
      <c r="CV549" s="1"/>
      <c r="CW549" s="1"/>
      <c r="CX549" s="1"/>
    </row>
    <row r="550" spans="2:102" ht="18" customHeight="1" x14ac:dyDescent="0.15">
      <c r="B550" s="1"/>
      <c r="C550" s="1"/>
      <c r="D550" s="1"/>
      <c r="E550" s="1"/>
      <c r="F550" s="1"/>
      <c r="G550" s="1"/>
      <c r="H550" s="1"/>
      <c r="I550" s="1"/>
      <c r="J550" s="1"/>
      <c r="K550" s="1"/>
      <c r="W550" s="1"/>
      <c r="X550" s="1"/>
      <c r="CS550" s="1"/>
      <c r="CT550" s="1"/>
      <c r="CU550" s="1"/>
      <c r="CV550" s="1"/>
      <c r="CW550" s="1"/>
      <c r="CX550" s="1"/>
    </row>
    <row r="551" spans="2:102" x14ac:dyDescent="0.15">
      <c r="B551" s="1"/>
      <c r="C551" s="1"/>
      <c r="D551" s="1"/>
      <c r="E551" s="1"/>
      <c r="F551" s="1"/>
      <c r="G551" s="1"/>
      <c r="H551" s="1"/>
      <c r="I551" s="1"/>
      <c r="J551" s="1"/>
      <c r="K551" s="1"/>
      <c r="W551" s="1"/>
      <c r="X551" s="1"/>
      <c r="CS551" s="1"/>
    </row>
    <row r="552" spans="2:102" x14ac:dyDescent="0.15">
      <c r="B552" s="1"/>
      <c r="C552" s="1"/>
      <c r="D552" s="1"/>
      <c r="E552" s="1"/>
      <c r="F552" s="1"/>
      <c r="G552" s="1"/>
      <c r="H552" s="1"/>
      <c r="I552" s="1"/>
      <c r="J552" s="1"/>
      <c r="K552" s="1"/>
      <c r="W552" s="1"/>
      <c r="X552" s="1"/>
      <c r="CS552" s="1"/>
    </row>
    <row r="553" spans="2:102" x14ac:dyDescent="0.15">
      <c r="B553" s="1"/>
      <c r="C553" s="1"/>
      <c r="D553" s="1"/>
      <c r="E553" s="1"/>
      <c r="F553" s="1"/>
      <c r="G553" s="1"/>
      <c r="H553" s="1"/>
      <c r="I553" s="1"/>
      <c r="J553" s="1"/>
      <c r="K553" s="1"/>
      <c r="W553" s="1"/>
      <c r="X553" s="1"/>
      <c r="CS553" s="1"/>
    </row>
    <row r="554" spans="2:102" x14ac:dyDescent="0.15">
      <c r="B554" s="1"/>
      <c r="C554" s="1"/>
      <c r="D554" s="1"/>
      <c r="E554" s="1"/>
      <c r="F554" s="1"/>
      <c r="G554" s="1"/>
      <c r="H554" s="1"/>
      <c r="I554" s="1"/>
      <c r="J554" s="1"/>
      <c r="K554" s="1"/>
      <c r="W554" s="1"/>
      <c r="X554" s="1"/>
      <c r="CS554" s="1"/>
    </row>
    <row r="555" spans="2:102" x14ac:dyDescent="0.15">
      <c r="B555" s="1"/>
      <c r="C555" s="1"/>
      <c r="D555" s="1"/>
      <c r="E555" s="1"/>
      <c r="F555" s="1"/>
      <c r="G555" s="1"/>
      <c r="H555" s="1"/>
      <c r="I555" s="1"/>
      <c r="J555" s="1"/>
      <c r="K555" s="1"/>
      <c r="W555" s="1"/>
      <c r="X555" s="1"/>
      <c r="CS555" s="1"/>
    </row>
    <row r="556" spans="2:102" x14ac:dyDescent="0.15">
      <c r="K556" s="1"/>
      <c r="W556" s="1"/>
      <c r="X556" s="1"/>
      <c r="CS556" s="1"/>
    </row>
  </sheetData>
  <mergeCells count="96">
    <mergeCell ref="CE7:CK7"/>
    <mergeCell ref="CL7:CS7"/>
    <mergeCell ref="CX7:DD7"/>
    <mergeCell ref="G8:K8"/>
    <mergeCell ref="L8:R8"/>
    <mergeCell ref="S8:U8"/>
    <mergeCell ref="V8:X8"/>
    <mergeCell ref="Y8:AX8"/>
    <mergeCell ref="AY8:BN8"/>
    <mergeCell ref="BO8:BW8"/>
    <mergeCell ref="BX8:CA8"/>
    <mergeCell ref="CB8:CD8"/>
    <mergeCell ref="CE8:CK8"/>
    <mergeCell ref="CL8:CS8"/>
    <mergeCell ref="CX8:DD8"/>
    <mergeCell ref="Y7:AX7"/>
    <mergeCell ref="AY7:BN7"/>
    <mergeCell ref="BO7:BW7"/>
    <mergeCell ref="BX7:CA7"/>
    <mergeCell ref="CB7:CD7"/>
    <mergeCell ref="B7:F7"/>
    <mergeCell ref="G7:K7"/>
    <mergeCell ref="L7:R7"/>
    <mergeCell ref="S7:U7"/>
    <mergeCell ref="V7:X7"/>
    <mergeCell ref="CE6:CK6"/>
    <mergeCell ref="CL6:CS6"/>
    <mergeCell ref="CX6:DD6"/>
    <mergeCell ref="Y6:AX6"/>
    <mergeCell ref="AY6:BN6"/>
    <mergeCell ref="BO6:BW6"/>
    <mergeCell ref="BX6:CA6"/>
    <mergeCell ref="CB6:CD6"/>
    <mergeCell ref="B8:F8"/>
    <mergeCell ref="G6:K6"/>
    <mergeCell ref="L6:R6"/>
    <mergeCell ref="S6:U6"/>
    <mergeCell ref="V6:X6"/>
    <mergeCell ref="B6:F6"/>
    <mergeCell ref="CX9:DD9"/>
    <mergeCell ref="B9:F9"/>
    <mergeCell ref="G9:K9"/>
    <mergeCell ref="L9:R9"/>
    <mergeCell ref="S9:U9"/>
    <mergeCell ref="V9:X9"/>
    <mergeCell ref="Y9:AX9"/>
    <mergeCell ref="AY9:BN9"/>
    <mergeCell ref="BO9:BW9"/>
    <mergeCell ref="BX9:CA9"/>
    <mergeCell ref="CB9:CD9"/>
    <mergeCell ref="CE9:CK9"/>
    <mergeCell ref="CL9:CS9"/>
    <mergeCell ref="B4:F4"/>
    <mergeCell ref="G4:K4"/>
    <mergeCell ref="V3:X3"/>
    <mergeCell ref="Y3:AQ3"/>
    <mergeCell ref="L4:R4"/>
    <mergeCell ref="S4:U4"/>
    <mergeCell ref="CX4:DD4"/>
    <mergeCell ref="V4:X4"/>
    <mergeCell ref="Y4:AX4"/>
    <mergeCell ref="AY4:BN4"/>
    <mergeCell ref="BO4:BW4"/>
    <mergeCell ref="BX4:CA4"/>
    <mergeCell ref="CB4:CD4"/>
    <mergeCell ref="CE4:CK4"/>
    <mergeCell ref="CL4:CS4"/>
    <mergeCell ref="B1:BW2"/>
    <mergeCell ref="BX1:DD1"/>
    <mergeCell ref="BX2:CA2"/>
    <mergeCell ref="CB2:DD2"/>
    <mergeCell ref="B3:F3"/>
    <mergeCell ref="G3:K3"/>
    <mergeCell ref="L3:R3"/>
    <mergeCell ref="S3:U3"/>
    <mergeCell ref="CB3:CD3"/>
    <mergeCell ref="CE3:CK3"/>
    <mergeCell ref="CL3:CS3"/>
    <mergeCell ref="CX3:DD3"/>
    <mergeCell ref="AY3:BN3"/>
    <mergeCell ref="BO3:BW3"/>
    <mergeCell ref="BX3:CA3"/>
    <mergeCell ref="AR3:AX3"/>
    <mergeCell ref="B5:F5"/>
    <mergeCell ref="G5:K5"/>
    <mergeCell ref="L5:R5"/>
    <mergeCell ref="S5:U5"/>
    <mergeCell ref="V5:X5"/>
    <mergeCell ref="CE5:CK5"/>
    <mergeCell ref="CL5:CS5"/>
    <mergeCell ref="CX5:DD5"/>
    <mergeCell ref="Y5:AX5"/>
    <mergeCell ref="AY5:BN5"/>
    <mergeCell ref="BO5:BW5"/>
    <mergeCell ref="BX5:CA5"/>
    <mergeCell ref="CB5:CD5"/>
  </mergeCells>
  <phoneticPr fontId="3"/>
  <conditionalFormatting sqref="BX2">
    <cfRule type="expression" dxfId="9" priority="1">
      <formula>TODAY()&gt;$BX$2</formula>
    </cfRule>
  </conditionalFormatting>
  <printOptions horizontalCentered="1"/>
  <pageMargins left="0.23622047244094491" right="0.23622047244094491" top="0.74803149606299213" bottom="0.74803149606299213"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G556"/>
  <sheetViews>
    <sheetView view="pageBreakPreview" zoomScaleNormal="91" zoomScaleSheetLayoutView="100" workbookViewId="0">
      <selection activeCell="CH7" sqref="CH7:CN7"/>
    </sheetView>
  </sheetViews>
  <sheetFormatPr defaultColWidth="9" defaultRowHeight="13.5" outlineLevelCol="1" x14ac:dyDescent="0.15"/>
  <cols>
    <col min="1" max="1" width="1.625" style="1" customWidth="1"/>
    <col min="2" max="13" width="1.625" style="2" customWidth="1"/>
    <col min="14" max="14" width="1.625" style="11" customWidth="1"/>
    <col min="15" max="23" width="1.625" style="1" customWidth="1"/>
    <col min="24" max="25" width="1.625" style="1" customWidth="1" outlineLevel="1"/>
    <col min="26" max="27" width="1.625" style="10" customWidth="1"/>
    <col min="28" max="78" width="1.625" style="1" customWidth="1"/>
    <col min="79" max="82" width="2.625" style="1" customWidth="1"/>
    <col min="83" max="99" width="1.625" style="1" customWidth="1"/>
    <col min="100" max="100" width="1.625" style="5" customWidth="1"/>
    <col min="101" max="101" width="5.25" style="5" hidden="1" customWidth="1" outlineLevel="1"/>
    <col min="102" max="102" width="11" style="5" hidden="1" customWidth="1" outlineLevel="1"/>
    <col min="103" max="104" width="31.25" style="5" hidden="1" customWidth="1" outlineLevel="1"/>
    <col min="105" max="105" width="1.625" style="5" customWidth="1" collapsed="1"/>
    <col min="106" max="111" width="1.625" style="1" customWidth="1"/>
    <col min="112" max="16384" width="9" style="1"/>
  </cols>
  <sheetData>
    <row r="1" spans="1:111"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6"/>
      <c r="CA1" s="491" t="s">
        <v>86</v>
      </c>
      <c r="CB1" s="492"/>
      <c r="CC1" s="492"/>
      <c r="CD1" s="492"/>
      <c r="CE1" s="492"/>
      <c r="CF1" s="492"/>
      <c r="CG1" s="492"/>
      <c r="CH1" s="492"/>
      <c r="CI1" s="492"/>
      <c r="CJ1" s="492"/>
      <c r="CK1" s="492"/>
      <c r="CL1" s="492"/>
      <c r="CM1" s="492"/>
      <c r="CN1" s="492"/>
      <c r="CO1" s="492"/>
      <c r="CP1" s="492"/>
      <c r="CQ1" s="492"/>
      <c r="CR1" s="492"/>
      <c r="CS1" s="492"/>
      <c r="CT1" s="492"/>
      <c r="CU1" s="492"/>
      <c r="CV1" s="492"/>
      <c r="CW1" s="492"/>
      <c r="CX1" s="492"/>
      <c r="CY1" s="492"/>
      <c r="CZ1" s="492"/>
      <c r="DA1" s="492"/>
      <c r="DB1" s="492"/>
      <c r="DC1" s="492"/>
      <c r="DD1" s="492"/>
      <c r="DE1" s="492"/>
      <c r="DF1" s="492"/>
      <c r="DG1" s="493"/>
    </row>
    <row r="2" spans="1:111"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8"/>
      <c r="CA2" s="382" t="s">
        <v>57</v>
      </c>
      <c r="CB2" s="382"/>
      <c r="CC2" s="382"/>
      <c r="CD2" s="382"/>
      <c r="CE2" s="582" t="s">
        <v>106</v>
      </c>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582"/>
      <c r="DD2" s="582"/>
      <c r="DE2" s="582"/>
      <c r="DF2" s="582"/>
      <c r="DG2" s="582"/>
    </row>
    <row r="3" spans="1:111" s="3" customFormat="1" ht="30" customHeight="1" x14ac:dyDescent="0.15">
      <c r="A3" s="7"/>
      <c r="B3" s="387" t="s">
        <v>204</v>
      </c>
      <c r="C3" s="388"/>
      <c r="D3" s="388"/>
      <c r="E3" s="388"/>
      <c r="F3" s="389"/>
      <c r="G3" s="387" t="s">
        <v>194</v>
      </c>
      <c r="H3" s="388"/>
      <c r="I3" s="388"/>
      <c r="J3" s="388"/>
      <c r="K3" s="389"/>
      <c r="L3" s="624" t="s">
        <v>1</v>
      </c>
      <c r="M3" s="625"/>
      <c r="N3" s="626"/>
      <c r="O3" s="390" t="s">
        <v>2</v>
      </c>
      <c r="P3" s="391"/>
      <c r="Q3" s="391"/>
      <c r="R3" s="391"/>
      <c r="S3" s="391"/>
      <c r="T3" s="391"/>
      <c r="U3" s="392"/>
      <c r="V3" s="390" t="s">
        <v>75</v>
      </c>
      <c r="W3" s="391"/>
      <c r="X3" s="392"/>
      <c r="Y3" s="403" t="s">
        <v>54</v>
      </c>
      <c r="Z3" s="404"/>
      <c r="AA3" s="405"/>
      <c r="AB3" s="406" t="s">
        <v>3</v>
      </c>
      <c r="AC3" s="407"/>
      <c r="AD3" s="407"/>
      <c r="AE3" s="407"/>
      <c r="AF3" s="407"/>
      <c r="AG3" s="407"/>
      <c r="AH3" s="407"/>
      <c r="AI3" s="407"/>
      <c r="AJ3" s="407"/>
      <c r="AK3" s="407"/>
      <c r="AL3" s="407"/>
      <c r="AM3" s="407"/>
      <c r="AN3" s="407"/>
      <c r="AO3" s="407"/>
      <c r="AP3" s="407"/>
      <c r="AQ3" s="407"/>
      <c r="AR3" s="407"/>
      <c r="AS3" s="407"/>
      <c r="AT3" s="407"/>
      <c r="AU3" s="408" t="s">
        <v>4</v>
      </c>
      <c r="AV3" s="409"/>
      <c r="AW3" s="409"/>
      <c r="AX3" s="409"/>
      <c r="AY3" s="409"/>
      <c r="AZ3" s="409"/>
      <c r="BA3" s="410"/>
      <c r="BB3" s="397" t="s">
        <v>5</v>
      </c>
      <c r="BC3" s="398"/>
      <c r="BD3" s="398"/>
      <c r="BE3" s="398"/>
      <c r="BF3" s="398"/>
      <c r="BG3" s="398"/>
      <c r="BH3" s="398"/>
      <c r="BI3" s="398"/>
      <c r="BJ3" s="398"/>
      <c r="BK3" s="398"/>
      <c r="BL3" s="398"/>
      <c r="BM3" s="398"/>
      <c r="BN3" s="398"/>
      <c r="BO3" s="398"/>
      <c r="BP3" s="398"/>
      <c r="BQ3" s="399"/>
      <c r="BR3" s="400" t="s">
        <v>6</v>
      </c>
      <c r="BS3" s="401"/>
      <c r="BT3" s="401"/>
      <c r="BU3" s="401"/>
      <c r="BV3" s="401"/>
      <c r="BW3" s="401"/>
      <c r="BX3" s="401"/>
      <c r="BY3" s="401"/>
      <c r="BZ3" s="402"/>
      <c r="CA3" s="393" t="s">
        <v>7</v>
      </c>
      <c r="CB3" s="393"/>
      <c r="CC3" s="393"/>
      <c r="CD3" s="393"/>
      <c r="CE3" s="393" t="s">
        <v>8</v>
      </c>
      <c r="CF3" s="393"/>
      <c r="CG3" s="393"/>
      <c r="CH3" s="394" t="s">
        <v>9</v>
      </c>
      <c r="CI3" s="394"/>
      <c r="CJ3" s="394"/>
      <c r="CK3" s="394"/>
      <c r="CL3" s="394"/>
      <c r="CM3" s="394"/>
      <c r="CN3" s="394"/>
      <c r="CO3" s="395" t="s">
        <v>15</v>
      </c>
      <c r="CP3" s="395"/>
      <c r="CQ3" s="395"/>
      <c r="CR3" s="395"/>
      <c r="CS3" s="395"/>
      <c r="CT3" s="395"/>
      <c r="CU3" s="395"/>
      <c r="CV3" s="395"/>
      <c r="CW3" s="25" t="s">
        <v>1</v>
      </c>
      <c r="CX3" s="26" t="s">
        <v>26</v>
      </c>
      <c r="CY3" s="26" t="s">
        <v>27</v>
      </c>
      <c r="CZ3" s="26" t="s">
        <v>10</v>
      </c>
      <c r="DA3" s="396" t="s">
        <v>20</v>
      </c>
      <c r="DB3" s="396"/>
      <c r="DC3" s="396"/>
      <c r="DD3" s="396"/>
      <c r="DE3" s="396"/>
      <c r="DF3" s="396"/>
      <c r="DG3" s="396"/>
    </row>
    <row r="4" spans="1:111" ht="30" customHeight="1" x14ac:dyDescent="0.15">
      <c r="B4" s="217">
        <v>45054</v>
      </c>
      <c r="C4" s="218"/>
      <c r="D4" s="218"/>
      <c r="E4" s="218"/>
      <c r="F4" s="219"/>
      <c r="G4" s="283">
        <v>11</v>
      </c>
      <c r="H4" s="284"/>
      <c r="I4" s="284"/>
      <c r="J4" s="284"/>
      <c r="K4" s="285"/>
      <c r="L4" s="283"/>
      <c r="M4" s="284"/>
      <c r="N4" s="285"/>
      <c r="O4" s="241" t="s">
        <v>72</v>
      </c>
      <c r="P4" s="221"/>
      <c r="Q4" s="221"/>
      <c r="R4" s="221"/>
      <c r="S4" s="221"/>
      <c r="T4" s="221"/>
      <c r="U4" s="222"/>
      <c r="V4" s="229"/>
      <c r="W4" s="230"/>
      <c r="X4" s="231"/>
      <c r="Y4" s="229">
        <v>45058</v>
      </c>
      <c r="Z4" s="230"/>
      <c r="AA4" s="231"/>
      <c r="AB4" s="241" t="s">
        <v>99</v>
      </c>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2"/>
      <c r="BB4" s="241"/>
      <c r="BC4" s="221"/>
      <c r="BD4" s="221"/>
      <c r="BE4" s="221"/>
      <c r="BF4" s="221"/>
      <c r="BG4" s="221"/>
      <c r="BH4" s="221"/>
      <c r="BI4" s="221"/>
      <c r="BJ4" s="221"/>
      <c r="BK4" s="221"/>
      <c r="BL4" s="221"/>
      <c r="BM4" s="221"/>
      <c r="BN4" s="221"/>
      <c r="BO4" s="221"/>
      <c r="BP4" s="221"/>
      <c r="BQ4" s="222"/>
      <c r="BR4" s="275" t="s">
        <v>101</v>
      </c>
      <c r="BS4" s="276"/>
      <c r="BT4" s="276"/>
      <c r="BU4" s="276"/>
      <c r="BV4" s="276"/>
      <c r="BW4" s="276"/>
      <c r="BX4" s="276"/>
      <c r="BY4" s="276"/>
      <c r="BZ4" s="277"/>
      <c r="CA4" s="226">
        <v>7000</v>
      </c>
      <c r="CB4" s="227"/>
      <c r="CC4" s="227"/>
      <c r="CD4" s="228"/>
      <c r="CE4" s="226">
        <v>1</v>
      </c>
      <c r="CF4" s="227"/>
      <c r="CG4" s="228"/>
      <c r="CH4" s="226">
        <f>CA4*CE4</f>
        <v>7000</v>
      </c>
      <c r="CI4" s="227"/>
      <c r="CJ4" s="227"/>
      <c r="CK4" s="227"/>
      <c r="CL4" s="227"/>
      <c r="CM4" s="227"/>
      <c r="CN4" s="228"/>
      <c r="CO4" s="226">
        <f>CH4</f>
        <v>7000</v>
      </c>
      <c r="CP4" s="227"/>
      <c r="CQ4" s="227"/>
      <c r="CR4" s="227"/>
      <c r="CS4" s="227"/>
      <c r="CT4" s="227"/>
      <c r="CU4" s="227"/>
      <c r="CV4" s="228"/>
      <c r="CW4" s="13" t="s">
        <v>11</v>
      </c>
      <c r="CX4" s="14" t="s">
        <v>12</v>
      </c>
      <c r="CY4" s="14" t="s">
        <v>13</v>
      </c>
      <c r="CZ4" s="14" t="s">
        <v>14</v>
      </c>
      <c r="DA4" s="429">
        <f>1350000-CO4</f>
        <v>1343000</v>
      </c>
      <c r="DB4" s="429"/>
      <c r="DC4" s="429"/>
      <c r="DD4" s="429"/>
      <c r="DE4" s="429"/>
      <c r="DF4" s="429"/>
      <c r="DG4" s="429"/>
    </row>
    <row r="5" spans="1:111" s="12" customFormat="1" ht="30" customHeight="1" x14ac:dyDescent="0.15">
      <c r="B5" s="372">
        <v>45054</v>
      </c>
      <c r="C5" s="373"/>
      <c r="D5" s="373"/>
      <c r="E5" s="373"/>
      <c r="F5" s="374"/>
      <c r="G5" s="283">
        <v>11</v>
      </c>
      <c r="H5" s="284"/>
      <c r="I5" s="284"/>
      <c r="J5" s="284"/>
      <c r="K5" s="285"/>
      <c r="L5" s="283"/>
      <c r="M5" s="284"/>
      <c r="N5" s="285"/>
      <c r="O5" s="241" t="s">
        <v>60</v>
      </c>
      <c r="P5" s="221"/>
      <c r="Q5" s="221"/>
      <c r="R5" s="221"/>
      <c r="S5" s="221"/>
      <c r="T5" s="221"/>
      <c r="U5" s="222"/>
      <c r="V5" s="229"/>
      <c r="W5" s="230"/>
      <c r="X5" s="231"/>
      <c r="Y5" s="229">
        <v>45058</v>
      </c>
      <c r="Z5" s="230"/>
      <c r="AA5" s="231"/>
      <c r="AB5" s="241" t="s">
        <v>716</v>
      </c>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2"/>
      <c r="BB5" s="241"/>
      <c r="BC5" s="221"/>
      <c r="BD5" s="221"/>
      <c r="BE5" s="221"/>
      <c r="BF5" s="221"/>
      <c r="BG5" s="221"/>
      <c r="BH5" s="221"/>
      <c r="BI5" s="221"/>
      <c r="BJ5" s="221"/>
      <c r="BK5" s="221"/>
      <c r="BL5" s="221"/>
      <c r="BM5" s="221"/>
      <c r="BN5" s="221"/>
      <c r="BO5" s="221"/>
      <c r="BP5" s="221"/>
      <c r="BQ5" s="222"/>
      <c r="BR5" s="275" t="s">
        <v>102</v>
      </c>
      <c r="BS5" s="276"/>
      <c r="BT5" s="276"/>
      <c r="BU5" s="276"/>
      <c r="BV5" s="276"/>
      <c r="BW5" s="276"/>
      <c r="BX5" s="276"/>
      <c r="BY5" s="276"/>
      <c r="BZ5" s="277"/>
      <c r="CA5" s="226">
        <v>0</v>
      </c>
      <c r="CB5" s="227"/>
      <c r="CC5" s="227"/>
      <c r="CD5" s="228"/>
      <c r="CE5" s="226">
        <v>1</v>
      </c>
      <c r="CF5" s="227"/>
      <c r="CG5" s="228"/>
      <c r="CH5" s="226">
        <f>CA5*CE5</f>
        <v>0</v>
      </c>
      <c r="CI5" s="227"/>
      <c r="CJ5" s="227"/>
      <c r="CK5" s="227"/>
      <c r="CL5" s="227"/>
      <c r="CM5" s="227"/>
      <c r="CN5" s="228"/>
      <c r="CO5" s="226">
        <f>CO4+CH5</f>
        <v>7000</v>
      </c>
      <c r="CP5" s="227"/>
      <c r="CQ5" s="227"/>
      <c r="CR5" s="227"/>
      <c r="CS5" s="227"/>
      <c r="CT5" s="227"/>
      <c r="CU5" s="227"/>
      <c r="CV5" s="228"/>
      <c r="CW5" s="13" t="s">
        <v>11</v>
      </c>
      <c r="CX5" s="14" t="s">
        <v>12</v>
      </c>
      <c r="CY5" s="14" t="s">
        <v>13</v>
      </c>
      <c r="CZ5" s="14" t="s">
        <v>14</v>
      </c>
      <c r="DA5" s="429">
        <f>1350000-CO5</f>
        <v>1343000</v>
      </c>
      <c r="DB5" s="429"/>
      <c r="DC5" s="429"/>
      <c r="DD5" s="429"/>
      <c r="DE5" s="429"/>
      <c r="DF5" s="429"/>
      <c r="DG5" s="429"/>
    </row>
    <row r="6" spans="1:111" ht="30" customHeight="1" x14ac:dyDescent="0.15">
      <c r="B6" s="217">
        <v>45068</v>
      </c>
      <c r="C6" s="218"/>
      <c r="D6" s="218"/>
      <c r="E6" s="218"/>
      <c r="F6" s="219"/>
      <c r="G6" s="362">
        <v>15</v>
      </c>
      <c r="H6" s="363"/>
      <c r="I6" s="363"/>
      <c r="J6" s="363"/>
      <c r="K6" s="364"/>
      <c r="L6" s="283"/>
      <c r="M6" s="284"/>
      <c r="N6" s="285"/>
      <c r="O6" s="241" t="s">
        <v>117</v>
      </c>
      <c r="P6" s="221"/>
      <c r="Q6" s="221"/>
      <c r="R6" s="221"/>
      <c r="S6" s="221"/>
      <c r="T6" s="221"/>
      <c r="U6" s="222"/>
      <c r="V6" s="229"/>
      <c r="W6" s="230"/>
      <c r="X6" s="231"/>
      <c r="Y6" s="229">
        <v>45093</v>
      </c>
      <c r="Z6" s="230"/>
      <c r="AA6" s="231"/>
      <c r="AB6" s="275" t="s">
        <v>121</v>
      </c>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2"/>
      <c r="BB6" s="241" t="s">
        <v>119</v>
      </c>
      <c r="BC6" s="221"/>
      <c r="BD6" s="221"/>
      <c r="BE6" s="221"/>
      <c r="BF6" s="221"/>
      <c r="BG6" s="221"/>
      <c r="BH6" s="221"/>
      <c r="BI6" s="221"/>
      <c r="BJ6" s="221"/>
      <c r="BK6" s="221"/>
      <c r="BL6" s="221"/>
      <c r="BM6" s="221"/>
      <c r="BN6" s="221"/>
      <c r="BO6" s="221"/>
      <c r="BP6" s="221"/>
      <c r="BQ6" s="222"/>
      <c r="BR6" s="241" t="s">
        <v>120</v>
      </c>
      <c r="BS6" s="221"/>
      <c r="BT6" s="221"/>
      <c r="BU6" s="221"/>
      <c r="BV6" s="221"/>
      <c r="BW6" s="221"/>
      <c r="BX6" s="221"/>
      <c r="BY6" s="221"/>
      <c r="BZ6" s="222"/>
      <c r="CA6" s="238">
        <v>246.31800000000001</v>
      </c>
      <c r="CB6" s="239"/>
      <c r="CC6" s="239"/>
      <c r="CD6" s="240"/>
      <c r="CE6" s="226">
        <v>1</v>
      </c>
      <c r="CF6" s="227"/>
      <c r="CG6" s="228"/>
      <c r="CH6" s="226">
        <f>CA6*CE6</f>
        <v>246.31800000000001</v>
      </c>
      <c r="CI6" s="227"/>
      <c r="CJ6" s="227"/>
      <c r="CK6" s="227"/>
      <c r="CL6" s="227"/>
      <c r="CM6" s="227"/>
      <c r="CN6" s="228"/>
      <c r="CO6" s="226">
        <f>CO5+CH6</f>
        <v>7246.3180000000002</v>
      </c>
      <c r="CP6" s="227"/>
      <c r="CQ6" s="227"/>
      <c r="CR6" s="227"/>
      <c r="CS6" s="227"/>
      <c r="CT6" s="227"/>
      <c r="CU6" s="227"/>
      <c r="CV6" s="228"/>
      <c r="CW6" s="13" t="s">
        <v>11</v>
      </c>
      <c r="CX6" s="14" t="s">
        <v>12</v>
      </c>
      <c r="CY6" s="14" t="s">
        <v>13</v>
      </c>
      <c r="CZ6" s="14" t="s">
        <v>14</v>
      </c>
      <c r="DA6" s="429">
        <f>1350000-CO6</f>
        <v>1342753.682</v>
      </c>
      <c r="DB6" s="429"/>
      <c r="DC6" s="429"/>
      <c r="DD6" s="429"/>
      <c r="DE6" s="429"/>
      <c r="DF6" s="429"/>
      <c r="DG6" s="429"/>
    </row>
    <row r="7" spans="1:111" ht="30" customHeight="1" x14ac:dyDescent="0.15">
      <c r="B7" s="217">
        <v>45247</v>
      </c>
      <c r="C7" s="218"/>
      <c r="D7" s="218"/>
      <c r="E7" s="218"/>
      <c r="F7" s="219"/>
      <c r="G7" s="362" t="s">
        <v>715</v>
      </c>
      <c r="H7" s="363"/>
      <c r="I7" s="363"/>
      <c r="J7" s="363"/>
      <c r="K7" s="364"/>
      <c r="L7" s="283"/>
      <c r="M7" s="284"/>
      <c r="N7" s="285"/>
      <c r="O7" s="241" t="s">
        <v>141</v>
      </c>
      <c r="P7" s="221"/>
      <c r="Q7" s="221"/>
      <c r="R7" s="221"/>
      <c r="S7" s="221"/>
      <c r="T7" s="221"/>
      <c r="U7" s="222"/>
      <c r="V7" s="229"/>
      <c r="W7" s="230"/>
      <c r="X7" s="231"/>
      <c r="Y7" s="229">
        <v>45652</v>
      </c>
      <c r="Z7" s="230"/>
      <c r="AA7" s="231"/>
      <c r="AB7" s="275" t="s">
        <v>755</v>
      </c>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2"/>
      <c r="BB7" s="241" t="s">
        <v>756</v>
      </c>
      <c r="BC7" s="221"/>
      <c r="BD7" s="221"/>
      <c r="BE7" s="221"/>
      <c r="BF7" s="221"/>
      <c r="BG7" s="221"/>
      <c r="BH7" s="221"/>
      <c r="BI7" s="221"/>
      <c r="BJ7" s="221"/>
      <c r="BK7" s="221"/>
      <c r="BL7" s="221"/>
      <c r="BM7" s="221"/>
      <c r="BN7" s="221"/>
      <c r="BO7" s="221"/>
      <c r="BP7" s="221"/>
      <c r="BQ7" s="222"/>
      <c r="BR7" s="241"/>
      <c r="BS7" s="221"/>
      <c r="BT7" s="221"/>
      <c r="BU7" s="221"/>
      <c r="BV7" s="221"/>
      <c r="BW7" s="221"/>
      <c r="BX7" s="221"/>
      <c r="BY7" s="221"/>
      <c r="BZ7" s="222"/>
      <c r="CA7" s="238">
        <v>53840</v>
      </c>
      <c r="CB7" s="239"/>
      <c r="CC7" s="239"/>
      <c r="CD7" s="240"/>
      <c r="CE7" s="226">
        <v>1</v>
      </c>
      <c r="CF7" s="227"/>
      <c r="CG7" s="228"/>
      <c r="CH7" s="226">
        <f>CA7*CE7</f>
        <v>53840</v>
      </c>
      <c r="CI7" s="227"/>
      <c r="CJ7" s="227"/>
      <c r="CK7" s="227"/>
      <c r="CL7" s="227"/>
      <c r="CM7" s="227"/>
      <c r="CN7" s="228"/>
      <c r="CO7" s="226">
        <f>CO6+CH7</f>
        <v>61086.317999999999</v>
      </c>
      <c r="CP7" s="227"/>
      <c r="CQ7" s="227"/>
      <c r="CR7" s="227"/>
      <c r="CS7" s="227"/>
      <c r="CT7" s="227"/>
      <c r="CU7" s="227"/>
      <c r="CV7" s="228"/>
      <c r="CW7" s="13" t="s">
        <v>11</v>
      </c>
      <c r="CX7" s="14" t="s">
        <v>12</v>
      </c>
      <c r="CY7" s="14" t="s">
        <v>13</v>
      </c>
      <c r="CZ7" s="14" t="s">
        <v>14</v>
      </c>
      <c r="DA7" s="429">
        <f>1350000-CO7</f>
        <v>1288913.682</v>
      </c>
      <c r="DB7" s="429"/>
      <c r="DC7" s="429"/>
      <c r="DD7" s="429"/>
      <c r="DE7" s="429"/>
      <c r="DF7" s="429"/>
      <c r="DG7" s="429"/>
    </row>
    <row r="8" spans="1:111" ht="30" customHeight="1" x14ac:dyDescent="0.15">
      <c r="B8" s="217">
        <v>45314</v>
      </c>
      <c r="C8" s="218"/>
      <c r="D8" s="218"/>
      <c r="E8" s="218"/>
      <c r="F8" s="219"/>
      <c r="G8" s="362" t="s">
        <v>608</v>
      </c>
      <c r="H8" s="363"/>
      <c r="I8" s="363"/>
      <c r="J8" s="363"/>
      <c r="K8" s="364"/>
      <c r="L8" s="283"/>
      <c r="M8" s="284"/>
      <c r="N8" s="285"/>
      <c r="O8" s="241" t="s">
        <v>125</v>
      </c>
      <c r="P8" s="221"/>
      <c r="Q8" s="221"/>
      <c r="R8" s="221"/>
      <c r="S8" s="221"/>
      <c r="T8" s="221"/>
      <c r="U8" s="222"/>
      <c r="V8" s="433"/>
      <c r="W8" s="434"/>
      <c r="X8" s="435"/>
      <c r="Y8" s="229">
        <v>45379</v>
      </c>
      <c r="Z8" s="230"/>
      <c r="AA8" s="231"/>
      <c r="AB8" s="275" t="s">
        <v>607</v>
      </c>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2"/>
      <c r="BB8" s="241"/>
      <c r="BC8" s="221"/>
      <c r="BD8" s="221"/>
      <c r="BE8" s="221"/>
      <c r="BF8" s="221"/>
      <c r="BG8" s="221"/>
      <c r="BH8" s="221"/>
      <c r="BI8" s="221"/>
      <c r="BJ8" s="221"/>
      <c r="BK8" s="221"/>
      <c r="BL8" s="221"/>
      <c r="BM8" s="221"/>
      <c r="BN8" s="221"/>
      <c r="BO8" s="221"/>
      <c r="BP8" s="221"/>
      <c r="BQ8" s="222"/>
      <c r="BR8" s="241" t="s">
        <v>406</v>
      </c>
      <c r="BS8" s="221"/>
      <c r="BT8" s="221"/>
      <c r="BU8" s="221"/>
      <c r="BV8" s="221"/>
      <c r="BW8" s="221"/>
      <c r="BX8" s="221"/>
      <c r="BY8" s="221"/>
      <c r="BZ8" s="222"/>
      <c r="CA8" s="238">
        <v>1288584</v>
      </c>
      <c r="CB8" s="239"/>
      <c r="CC8" s="239"/>
      <c r="CD8" s="240"/>
      <c r="CE8" s="226">
        <v>1</v>
      </c>
      <c r="CF8" s="227"/>
      <c r="CG8" s="228"/>
      <c r="CH8" s="226">
        <f>CA8*CE8</f>
        <v>1288584</v>
      </c>
      <c r="CI8" s="227"/>
      <c r="CJ8" s="227"/>
      <c r="CK8" s="227"/>
      <c r="CL8" s="227"/>
      <c r="CM8" s="227"/>
      <c r="CN8" s="228"/>
      <c r="CO8" s="226">
        <f>CO7+CH8</f>
        <v>1349670.318</v>
      </c>
      <c r="CP8" s="227"/>
      <c r="CQ8" s="227"/>
      <c r="CR8" s="227"/>
      <c r="CS8" s="227"/>
      <c r="CT8" s="227"/>
      <c r="CU8" s="227"/>
      <c r="CV8" s="228"/>
      <c r="CW8" s="13" t="s">
        <v>11</v>
      </c>
      <c r="CX8" s="14" t="s">
        <v>12</v>
      </c>
      <c r="CY8" s="14" t="s">
        <v>13</v>
      </c>
      <c r="CZ8" s="14" t="s">
        <v>14</v>
      </c>
      <c r="DA8" s="429">
        <f>1350000-CO8</f>
        <v>329.6820000000298</v>
      </c>
      <c r="DB8" s="429"/>
      <c r="DC8" s="429"/>
      <c r="DD8" s="429"/>
      <c r="DE8" s="429"/>
      <c r="DF8" s="429"/>
      <c r="DG8" s="429"/>
    </row>
    <row r="9" spans="1:111" ht="30" customHeight="1" x14ac:dyDescent="0.15">
      <c r="B9" s="628"/>
      <c r="C9" s="628"/>
      <c r="D9" s="628"/>
      <c r="E9" s="628"/>
      <c r="F9" s="628"/>
      <c r="G9" s="629"/>
      <c r="H9" s="629"/>
      <c r="I9" s="629"/>
      <c r="J9" s="629"/>
      <c r="K9" s="629"/>
      <c r="L9" s="630"/>
      <c r="M9" s="630"/>
      <c r="N9" s="630"/>
      <c r="O9" s="630"/>
      <c r="P9" s="630"/>
      <c r="Q9" s="630"/>
      <c r="R9" s="630"/>
      <c r="S9" s="630"/>
      <c r="T9" s="630"/>
      <c r="U9" s="630"/>
      <c r="V9" s="568"/>
      <c r="W9" s="568"/>
      <c r="X9" s="568"/>
      <c r="Y9" s="568"/>
      <c r="Z9" s="568"/>
      <c r="AA9" s="568"/>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5"/>
      <c r="AZ9" s="565"/>
      <c r="BA9" s="565"/>
      <c r="BB9" s="631"/>
      <c r="BC9" s="631"/>
      <c r="BD9" s="631"/>
      <c r="BE9" s="631"/>
      <c r="BF9" s="631"/>
      <c r="BG9" s="631"/>
      <c r="BH9" s="631"/>
      <c r="BI9" s="631"/>
      <c r="BJ9" s="631"/>
      <c r="BK9" s="631"/>
      <c r="BL9" s="631"/>
      <c r="BM9" s="631"/>
      <c r="BN9" s="631"/>
      <c r="BO9" s="631"/>
      <c r="BP9" s="631"/>
      <c r="BQ9" s="631"/>
      <c r="BR9" s="632"/>
      <c r="BS9" s="632"/>
      <c r="BT9" s="632"/>
      <c r="BU9" s="632"/>
      <c r="BV9" s="632"/>
      <c r="BW9" s="632"/>
      <c r="BX9" s="632"/>
      <c r="BY9" s="632"/>
      <c r="BZ9" s="632"/>
      <c r="CA9" s="633"/>
      <c r="CB9" s="633"/>
      <c r="CC9" s="633"/>
      <c r="CD9" s="633"/>
      <c r="CE9" s="633"/>
      <c r="CF9" s="633"/>
      <c r="CG9" s="633"/>
      <c r="CH9" s="634">
        <f>SUM(CH4:CN8)</f>
        <v>1349670.318</v>
      </c>
      <c r="CI9" s="634"/>
      <c r="CJ9" s="634"/>
      <c r="CK9" s="634"/>
      <c r="CL9" s="634"/>
      <c r="CM9" s="634"/>
      <c r="CN9" s="634"/>
      <c r="CO9" s="556"/>
      <c r="CP9" s="556"/>
      <c r="CQ9" s="556"/>
      <c r="CR9" s="556"/>
      <c r="CS9" s="556"/>
      <c r="CT9" s="556"/>
      <c r="CU9" s="556"/>
      <c r="CV9" s="556"/>
      <c r="CW9" s="31" t="s">
        <v>11</v>
      </c>
      <c r="CX9" s="32" t="s">
        <v>12</v>
      </c>
      <c r="CY9" s="32" t="s">
        <v>13</v>
      </c>
      <c r="CZ9" s="32" t="s">
        <v>14</v>
      </c>
      <c r="DA9" s="627"/>
      <c r="DB9" s="627"/>
      <c r="DC9" s="627"/>
      <c r="DD9" s="627"/>
      <c r="DE9" s="627"/>
      <c r="DF9" s="627"/>
      <c r="DG9" s="627"/>
    </row>
    <row r="10" spans="1:111" x14ac:dyDescent="0.15">
      <c r="K10" s="16"/>
      <c r="L10" s="16"/>
      <c r="M10" s="16"/>
      <c r="N10" s="17"/>
      <c r="O10" s="12"/>
      <c r="P10" s="12"/>
      <c r="Q10" s="12"/>
      <c r="R10" s="12"/>
      <c r="S10" s="12"/>
      <c r="T10" s="12"/>
      <c r="U10" s="12"/>
      <c r="V10" s="12"/>
      <c r="W10" s="12"/>
      <c r="X10" s="12"/>
      <c r="Y10" s="12"/>
      <c r="Z10" s="18"/>
      <c r="AA10" s="18"/>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5"/>
      <c r="CW10" s="15"/>
      <c r="CX10" s="15"/>
      <c r="CY10" s="15"/>
      <c r="CZ10" s="15"/>
      <c r="DA10" s="15"/>
    </row>
    <row r="11" spans="1:111" x14ac:dyDescent="0.15">
      <c r="K11" s="16"/>
      <c r="L11" s="16"/>
      <c r="M11" s="16"/>
      <c r="N11" s="17"/>
      <c r="O11" s="12"/>
      <c r="P11" s="12"/>
      <c r="Q11" s="12"/>
      <c r="R11" s="12"/>
      <c r="S11" s="12"/>
      <c r="T11" s="12"/>
      <c r="U11" s="12"/>
      <c r="V11" s="12"/>
      <c r="W11" s="12"/>
      <c r="X11" s="12"/>
      <c r="Y11" s="12"/>
      <c r="Z11" s="18"/>
      <c r="AA11" s="18"/>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5"/>
      <c r="CW11" s="15"/>
      <c r="CX11" s="15"/>
      <c r="CY11" s="15"/>
      <c r="CZ11" s="15"/>
      <c r="DA11" s="15"/>
    </row>
    <row r="12" spans="1:111" x14ac:dyDescent="0.15">
      <c r="K12" s="16"/>
      <c r="L12" s="16"/>
      <c r="M12" s="16"/>
      <c r="N12" s="17"/>
      <c r="O12" s="12"/>
      <c r="P12" s="12"/>
      <c r="Q12" s="12"/>
      <c r="R12" s="12"/>
      <c r="S12" s="12"/>
      <c r="T12" s="12"/>
      <c r="U12" s="12"/>
      <c r="V12" s="12"/>
      <c r="W12" s="12"/>
      <c r="X12" s="12"/>
      <c r="Y12" s="12"/>
      <c r="Z12" s="18"/>
      <c r="AA12" s="18"/>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5"/>
      <c r="CW12" s="15"/>
      <c r="CX12" s="15"/>
      <c r="CY12" s="15"/>
      <c r="CZ12" s="15"/>
      <c r="DA12" s="15"/>
    </row>
    <row r="13" spans="1:111" x14ac:dyDescent="0.15">
      <c r="K13" s="16"/>
      <c r="L13" s="16"/>
      <c r="M13" s="16"/>
      <c r="N13" s="17"/>
      <c r="O13" s="12"/>
      <c r="P13" s="12"/>
      <c r="Q13" s="12"/>
      <c r="R13" s="12"/>
      <c r="S13" s="12"/>
      <c r="T13" s="12"/>
      <c r="U13" s="12"/>
      <c r="V13" s="12"/>
      <c r="W13" s="12"/>
      <c r="X13" s="12"/>
      <c r="Y13" s="12"/>
      <c r="Z13" s="18"/>
      <c r="AA13" s="18"/>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5"/>
      <c r="CW13" s="15"/>
      <c r="CX13" s="15"/>
      <c r="CY13" s="15"/>
      <c r="CZ13" s="15"/>
      <c r="DA13" s="15"/>
    </row>
    <row r="14" spans="1:111" x14ac:dyDescent="0.15">
      <c r="K14" s="16"/>
      <c r="L14" s="16"/>
      <c r="M14" s="16"/>
      <c r="N14" s="17"/>
      <c r="O14" s="12"/>
      <c r="P14" s="12"/>
      <c r="Q14" s="12"/>
      <c r="R14" s="12"/>
      <c r="S14" s="12"/>
      <c r="T14" s="12"/>
      <c r="U14" s="12"/>
      <c r="V14" s="12"/>
      <c r="W14" s="12"/>
      <c r="X14" s="12"/>
      <c r="Y14" s="12"/>
      <c r="Z14" s="18"/>
      <c r="AA14" s="18"/>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5"/>
      <c r="CW14" s="15"/>
      <c r="CX14" s="15"/>
      <c r="CY14" s="15"/>
      <c r="CZ14" s="15"/>
      <c r="DA14" s="15"/>
    </row>
    <row r="15" spans="1:111" x14ac:dyDescent="0.15">
      <c r="K15" s="16"/>
      <c r="L15" s="16"/>
      <c r="M15" s="16"/>
      <c r="N15" s="17"/>
      <c r="O15" s="12"/>
      <c r="P15" s="12"/>
      <c r="Q15" s="12"/>
      <c r="R15" s="12"/>
      <c r="S15" s="12"/>
      <c r="T15" s="12"/>
      <c r="U15" s="12"/>
      <c r="V15" s="12"/>
      <c r="W15" s="12"/>
      <c r="X15" s="12"/>
      <c r="Y15" s="12"/>
      <c r="Z15" s="18"/>
      <c r="AA15" s="18"/>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5"/>
      <c r="CW15" s="15"/>
      <c r="CX15" s="15"/>
      <c r="CY15" s="15"/>
      <c r="CZ15" s="15"/>
      <c r="DA15" s="15"/>
    </row>
    <row r="16" spans="1:111" x14ac:dyDescent="0.15">
      <c r="K16" s="16"/>
      <c r="L16" s="16"/>
      <c r="M16" s="16"/>
      <c r="N16" s="17"/>
      <c r="O16" s="12"/>
      <c r="P16" s="12"/>
      <c r="Q16" s="12"/>
      <c r="R16" s="12"/>
      <c r="S16" s="12"/>
      <c r="T16" s="12"/>
      <c r="U16" s="12"/>
      <c r="V16" s="12"/>
      <c r="W16" s="12"/>
      <c r="X16" s="12"/>
      <c r="Y16" s="12"/>
      <c r="Z16" s="18"/>
      <c r="AA16" s="18"/>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5"/>
      <c r="CW16" s="15"/>
      <c r="CX16" s="15"/>
      <c r="CY16" s="15"/>
      <c r="CZ16" s="15"/>
      <c r="DA16" s="15"/>
    </row>
    <row r="17" spans="11:105" x14ac:dyDescent="0.15">
      <c r="K17" s="16"/>
      <c r="L17" s="16"/>
      <c r="M17" s="16"/>
      <c r="N17" s="17"/>
      <c r="O17" s="12"/>
      <c r="P17" s="12"/>
      <c r="Q17" s="12"/>
      <c r="R17" s="12"/>
      <c r="S17" s="12"/>
      <c r="T17" s="12"/>
      <c r="U17" s="12"/>
      <c r="V17" s="12"/>
      <c r="W17" s="12"/>
      <c r="X17" s="12"/>
      <c r="Y17" s="12"/>
      <c r="Z17" s="18"/>
      <c r="AA17" s="18"/>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5"/>
      <c r="CW17" s="15"/>
      <c r="CX17" s="15"/>
      <c r="CY17" s="15"/>
      <c r="CZ17" s="15"/>
      <c r="DA17" s="15"/>
    </row>
    <row r="18" spans="11:105" x14ac:dyDescent="0.15">
      <c r="K18" s="16"/>
      <c r="L18" s="16"/>
      <c r="M18" s="16"/>
      <c r="N18" s="17"/>
      <c r="O18" s="12"/>
      <c r="P18" s="12"/>
      <c r="Q18" s="12"/>
      <c r="R18" s="12"/>
      <c r="S18" s="12"/>
      <c r="T18" s="12"/>
      <c r="U18" s="12"/>
      <c r="V18" s="12"/>
      <c r="W18" s="12"/>
      <c r="X18" s="12"/>
      <c r="Y18" s="12"/>
      <c r="Z18" s="18"/>
      <c r="AA18" s="18"/>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5"/>
      <c r="CW18" s="15"/>
      <c r="CX18" s="15"/>
      <c r="CY18" s="15"/>
      <c r="CZ18" s="15"/>
      <c r="DA18" s="15"/>
    </row>
    <row r="19" spans="11:105" x14ac:dyDescent="0.15">
      <c r="K19" s="16"/>
      <c r="L19" s="16"/>
      <c r="M19" s="16"/>
      <c r="N19" s="17"/>
      <c r="O19" s="12"/>
      <c r="P19" s="12"/>
      <c r="Q19" s="12"/>
      <c r="R19" s="12"/>
      <c r="S19" s="12"/>
      <c r="T19" s="12"/>
      <c r="U19" s="12"/>
      <c r="V19" s="12"/>
      <c r="W19" s="12"/>
      <c r="X19" s="12"/>
      <c r="Y19" s="12"/>
      <c r="Z19" s="18"/>
      <c r="AA19" s="18"/>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5"/>
      <c r="CW19" s="15"/>
      <c r="CX19" s="15"/>
      <c r="CY19" s="15"/>
      <c r="CZ19" s="15"/>
      <c r="DA19" s="15"/>
    </row>
    <row r="20" spans="11:105" x14ac:dyDescent="0.15">
      <c r="K20" s="16"/>
      <c r="L20" s="16"/>
      <c r="M20" s="16"/>
      <c r="N20" s="17"/>
      <c r="O20" s="12"/>
      <c r="P20" s="12"/>
      <c r="Q20" s="12"/>
      <c r="R20" s="12"/>
      <c r="S20" s="12"/>
      <c r="T20" s="12"/>
      <c r="U20" s="12"/>
      <c r="V20" s="12"/>
      <c r="W20" s="12"/>
      <c r="X20" s="12"/>
      <c r="Y20" s="12"/>
      <c r="Z20" s="18"/>
      <c r="AA20" s="18"/>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5"/>
      <c r="CW20" s="15"/>
      <c r="CX20" s="15"/>
      <c r="CY20" s="15"/>
      <c r="CZ20" s="15"/>
      <c r="DA20" s="15"/>
    </row>
    <row r="21" spans="11:105" x14ac:dyDescent="0.15">
      <c r="K21" s="16"/>
      <c r="L21" s="16"/>
      <c r="M21" s="16"/>
      <c r="N21" s="17"/>
      <c r="O21" s="12"/>
      <c r="P21" s="12"/>
      <c r="Q21" s="12"/>
      <c r="R21" s="12"/>
      <c r="S21" s="12"/>
      <c r="T21" s="12"/>
      <c r="U21" s="12"/>
      <c r="V21" s="12"/>
      <c r="W21" s="12"/>
      <c r="X21" s="12"/>
      <c r="Y21" s="12"/>
      <c r="Z21" s="18"/>
      <c r="AA21" s="18"/>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5"/>
      <c r="CW21" s="15"/>
      <c r="CX21" s="15"/>
      <c r="CY21" s="15"/>
      <c r="CZ21" s="15"/>
      <c r="DA21" s="15"/>
    </row>
    <row r="22" spans="11:105" x14ac:dyDescent="0.15">
      <c r="K22" s="16"/>
      <c r="L22" s="16"/>
      <c r="M22" s="16"/>
      <c r="N22" s="17"/>
      <c r="O22" s="12"/>
      <c r="P22" s="12"/>
      <c r="Q22" s="12"/>
      <c r="R22" s="12"/>
      <c r="S22" s="12"/>
      <c r="T22" s="12"/>
      <c r="U22" s="12"/>
      <c r="V22" s="12"/>
      <c r="W22" s="12"/>
      <c r="X22" s="12"/>
      <c r="Y22" s="12"/>
      <c r="Z22" s="18"/>
      <c r="AA22" s="18"/>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5"/>
      <c r="CW22" s="15"/>
      <c r="CX22" s="15"/>
      <c r="CY22" s="15"/>
      <c r="CZ22" s="15"/>
      <c r="DA22" s="15"/>
    </row>
    <row r="23" spans="11:105" x14ac:dyDescent="0.15">
      <c r="K23" s="16"/>
      <c r="L23" s="16"/>
      <c r="M23" s="16"/>
      <c r="N23" s="17"/>
      <c r="O23" s="12"/>
      <c r="P23" s="12"/>
      <c r="Q23" s="12"/>
      <c r="R23" s="12"/>
      <c r="S23" s="12"/>
      <c r="T23" s="12"/>
      <c r="U23" s="12"/>
      <c r="V23" s="12"/>
      <c r="W23" s="12"/>
      <c r="X23" s="12"/>
      <c r="Y23" s="12"/>
      <c r="Z23" s="18"/>
      <c r="AA23" s="18"/>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5"/>
      <c r="CW23" s="15"/>
      <c r="CX23" s="15"/>
      <c r="CY23" s="15"/>
      <c r="CZ23" s="15"/>
      <c r="DA23" s="15"/>
    </row>
    <row r="24" spans="11:105" x14ac:dyDescent="0.15">
      <c r="K24" s="16"/>
      <c r="L24" s="16"/>
      <c r="M24" s="16"/>
      <c r="N24" s="17"/>
      <c r="O24" s="12"/>
      <c r="P24" s="12"/>
      <c r="Q24" s="12"/>
      <c r="R24" s="12"/>
      <c r="S24" s="12"/>
      <c r="T24" s="12"/>
      <c r="U24" s="12"/>
      <c r="V24" s="12"/>
      <c r="W24" s="12"/>
      <c r="X24" s="12"/>
      <c r="Y24" s="12"/>
      <c r="Z24" s="18"/>
      <c r="AA24" s="18"/>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5"/>
      <c r="CW24" s="15"/>
      <c r="CX24" s="15"/>
      <c r="CY24" s="15"/>
      <c r="CZ24" s="15"/>
      <c r="DA24" s="15"/>
    </row>
    <row r="25" spans="11:105" x14ac:dyDescent="0.15">
      <c r="K25" s="16"/>
      <c r="L25" s="16"/>
      <c r="M25" s="16"/>
      <c r="N25" s="17"/>
      <c r="O25" s="12"/>
      <c r="P25" s="12"/>
      <c r="Q25" s="12"/>
      <c r="R25" s="12"/>
      <c r="S25" s="12"/>
      <c r="T25" s="12"/>
      <c r="U25" s="12"/>
      <c r="V25" s="12"/>
      <c r="W25" s="12"/>
      <c r="X25" s="12"/>
      <c r="Y25" s="12"/>
      <c r="Z25" s="18"/>
      <c r="AA25" s="18"/>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5"/>
      <c r="CW25" s="15"/>
      <c r="CX25" s="15"/>
      <c r="CY25" s="15"/>
      <c r="CZ25" s="15"/>
      <c r="DA25" s="15"/>
    </row>
    <row r="26" spans="11:105" x14ac:dyDescent="0.15">
      <c r="K26" s="16"/>
      <c r="L26" s="16"/>
      <c r="M26" s="16"/>
      <c r="N26" s="17"/>
      <c r="O26" s="12"/>
      <c r="P26" s="12"/>
      <c r="Q26" s="12"/>
      <c r="R26" s="12"/>
      <c r="S26" s="12"/>
      <c r="T26" s="12"/>
      <c r="U26" s="12"/>
      <c r="V26" s="12"/>
      <c r="W26" s="12"/>
      <c r="X26" s="12"/>
      <c r="Y26" s="12"/>
      <c r="Z26" s="18"/>
      <c r="AA26" s="18"/>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5"/>
      <c r="CW26" s="15"/>
      <c r="CX26" s="15"/>
      <c r="CY26" s="15"/>
      <c r="CZ26" s="15"/>
      <c r="DA26" s="15"/>
    </row>
    <row r="27" spans="11:105" x14ac:dyDescent="0.15">
      <c r="K27" s="16"/>
      <c r="L27" s="16"/>
      <c r="M27" s="16"/>
      <c r="N27" s="17"/>
      <c r="O27" s="12"/>
      <c r="P27" s="12"/>
      <c r="Q27" s="12"/>
      <c r="R27" s="12"/>
      <c r="S27" s="12"/>
      <c r="T27" s="12"/>
      <c r="U27" s="12"/>
      <c r="V27" s="12"/>
      <c r="W27" s="12"/>
      <c r="X27" s="12"/>
      <c r="Y27" s="12"/>
      <c r="Z27" s="18"/>
      <c r="AA27" s="18"/>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5"/>
      <c r="CW27" s="15"/>
      <c r="CX27" s="15"/>
      <c r="CY27" s="15"/>
      <c r="CZ27" s="15"/>
      <c r="DA27" s="15"/>
    </row>
    <row r="28" spans="11:105" x14ac:dyDescent="0.15">
      <c r="K28" s="16"/>
      <c r="L28" s="16"/>
      <c r="M28" s="16"/>
      <c r="N28" s="17"/>
      <c r="O28" s="12"/>
      <c r="P28" s="12"/>
      <c r="Q28" s="12"/>
      <c r="R28" s="12"/>
      <c r="S28" s="12"/>
      <c r="T28" s="12"/>
      <c r="U28" s="12"/>
      <c r="V28" s="12"/>
      <c r="W28" s="12"/>
      <c r="X28" s="12"/>
      <c r="Y28" s="12"/>
      <c r="Z28" s="18"/>
      <c r="AA28" s="18"/>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5"/>
      <c r="CW28" s="15"/>
      <c r="CX28" s="15"/>
      <c r="CY28" s="15"/>
      <c r="CZ28" s="15"/>
      <c r="DA28" s="15"/>
    </row>
    <row r="29" spans="11:105" x14ac:dyDescent="0.15">
      <c r="K29" s="16"/>
      <c r="L29" s="16"/>
      <c r="M29" s="16"/>
      <c r="N29" s="17"/>
      <c r="O29" s="12"/>
      <c r="P29" s="12"/>
      <c r="Q29" s="12"/>
      <c r="R29" s="12"/>
      <c r="S29" s="12"/>
      <c r="T29" s="12"/>
      <c r="U29" s="12"/>
      <c r="V29" s="12"/>
      <c r="W29" s="12"/>
      <c r="X29" s="12"/>
      <c r="Y29" s="12"/>
      <c r="Z29" s="18"/>
      <c r="AA29" s="18"/>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5"/>
      <c r="CW29" s="15"/>
      <c r="CX29" s="15"/>
      <c r="CY29" s="15"/>
      <c r="CZ29" s="15"/>
      <c r="DA29" s="15"/>
    </row>
    <row r="30" spans="11:105" x14ac:dyDescent="0.15">
      <c r="K30" s="16"/>
      <c r="L30" s="16"/>
      <c r="M30" s="16"/>
      <c r="N30" s="17"/>
      <c r="O30" s="12"/>
      <c r="P30" s="12"/>
      <c r="Q30" s="12"/>
      <c r="R30" s="12"/>
      <c r="S30" s="12"/>
      <c r="T30" s="12"/>
      <c r="U30" s="12"/>
      <c r="V30" s="12"/>
      <c r="W30" s="12"/>
      <c r="X30" s="12"/>
      <c r="Y30" s="12"/>
      <c r="Z30" s="18"/>
      <c r="AA30" s="18"/>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5"/>
      <c r="CW30" s="15"/>
      <c r="CX30" s="15"/>
      <c r="CY30" s="15"/>
      <c r="CZ30" s="15"/>
      <c r="DA30" s="15"/>
    </row>
    <row r="31" spans="11:105" x14ac:dyDescent="0.15">
      <c r="K31" s="16"/>
      <c r="L31" s="16"/>
      <c r="M31" s="16"/>
      <c r="N31" s="17"/>
      <c r="O31" s="12"/>
      <c r="P31" s="12"/>
      <c r="Q31" s="12"/>
      <c r="R31" s="12"/>
      <c r="S31" s="12"/>
      <c r="T31" s="12"/>
      <c r="U31" s="12"/>
      <c r="V31" s="12"/>
      <c r="W31" s="12"/>
      <c r="X31" s="12"/>
      <c r="Y31" s="12"/>
      <c r="Z31" s="18"/>
      <c r="AA31" s="18"/>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5"/>
      <c r="CW31" s="15"/>
      <c r="CX31" s="15"/>
      <c r="CY31" s="15"/>
      <c r="CZ31" s="15"/>
      <c r="DA31" s="15"/>
    </row>
    <row r="32" spans="11:105" x14ac:dyDescent="0.15">
      <c r="K32" s="16"/>
      <c r="L32" s="16"/>
      <c r="M32" s="16"/>
      <c r="N32" s="17"/>
      <c r="O32" s="12"/>
      <c r="P32" s="12"/>
      <c r="Q32" s="12"/>
      <c r="R32" s="12"/>
      <c r="S32" s="12"/>
      <c r="T32" s="12"/>
      <c r="U32" s="12"/>
      <c r="V32" s="12"/>
      <c r="W32" s="12"/>
      <c r="X32" s="12"/>
      <c r="Y32" s="12"/>
      <c r="Z32" s="18"/>
      <c r="AA32" s="18"/>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5"/>
      <c r="CW32" s="15"/>
      <c r="CX32" s="15"/>
      <c r="CY32" s="15"/>
      <c r="CZ32" s="15"/>
      <c r="DA32" s="15"/>
    </row>
    <row r="33" spans="1:105" s="2" customFormat="1" ht="18" customHeight="1" x14ac:dyDescent="0.15">
      <c r="A33" s="4"/>
      <c r="K33" s="16"/>
      <c r="L33" s="16"/>
      <c r="M33" s="16"/>
      <c r="N33" s="17"/>
      <c r="O33" s="12"/>
      <c r="P33" s="12"/>
      <c r="Q33" s="12"/>
      <c r="R33" s="12"/>
      <c r="S33" s="12"/>
      <c r="T33" s="12"/>
      <c r="U33" s="12"/>
      <c r="V33" s="12"/>
      <c r="W33" s="12"/>
      <c r="X33" s="12"/>
      <c r="Y33" s="12"/>
      <c r="Z33" s="18"/>
      <c r="AA33" s="18"/>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5"/>
      <c r="CW33" s="15"/>
      <c r="CX33" s="15"/>
      <c r="CY33" s="15"/>
      <c r="CZ33" s="15"/>
      <c r="DA33" s="15"/>
    </row>
    <row r="34" spans="1:105" x14ac:dyDescent="0.15">
      <c r="K34" s="16"/>
      <c r="L34" s="16"/>
      <c r="M34" s="16"/>
      <c r="N34" s="17"/>
      <c r="O34" s="12"/>
      <c r="P34" s="12"/>
      <c r="Q34" s="12"/>
      <c r="R34" s="12"/>
      <c r="S34" s="12"/>
      <c r="T34" s="12"/>
      <c r="U34" s="12"/>
      <c r="V34" s="12"/>
      <c r="W34" s="12"/>
      <c r="X34" s="12"/>
      <c r="Y34" s="12"/>
      <c r="Z34" s="18"/>
      <c r="AA34" s="18"/>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5"/>
      <c r="CW34" s="15"/>
      <c r="CX34" s="15"/>
      <c r="CY34" s="15"/>
      <c r="CZ34" s="15"/>
      <c r="DA34" s="15"/>
    </row>
    <row r="35" spans="1:105" x14ac:dyDescent="0.15">
      <c r="K35" s="16"/>
      <c r="L35" s="16"/>
      <c r="M35" s="16"/>
      <c r="N35" s="17"/>
      <c r="O35" s="12"/>
      <c r="P35" s="12"/>
      <c r="Q35" s="12"/>
      <c r="R35" s="12"/>
      <c r="S35" s="12"/>
      <c r="T35" s="12"/>
      <c r="U35" s="12"/>
      <c r="V35" s="12"/>
      <c r="W35" s="12"/>
      <c r="X35" s="12"/>
      <c r="Y35" s="12"/>
      <c r="Z35" s="18"/>
      <c r="AA35" s="18"/>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5"/>
      <c r="CW35" s="15"/>
      <c r="CX35" s="15"/>
      <c r="CY35" s="15"/>
      <c r="CZ35" s="15"/>
      <c r="DA35" s="15"/>
    </row>
    <row r="36" spans="1:105" x14ac:dyDescent="0.15">
      <c r="K36" s="16"/>
      <c r="L36" s="16"/>
      <c r="M36" s="16"/>
      <c r="N36" s="17"/>
      <c r="O36" s="12"/>
      <c r="P36" s="12"/>
      <c r="Q36" s="12"/>
      <c r="R36" s="12"/>
      <c r="S36" s="12"/>
      <c r="T36" s="12"/>
      <c r="U36" s="12"/>
      <c r="V36" s="12"/>
      <c r="W36" s="12"/>
      <c r="X36" s="12"/>
      <c r="Y36" s="12"/>
      <c r="Z36" s="18"/>
      <c r="AA36" s="18"/>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5"/>
      <c r="CW36" s="15"/>
      <c r="CX36" s="15"/>
      <c r="CY36" s="15"/>
      <c r="CZ36" s="15"/>
      <c r="DA36" s="15"/>
    </row>
    <row r="37" spans="1:105" x14ac:dyDescent="0.15">
      <c r="K37" s="16"/>
      <c r="L37" s="16"/>
      <c r="M37" s="16"/>
      <c r="N37" s="17"/>
      <c r="O37" s="12"/>
      <c r="P37" s="12"/>
      <c r="Q37" s="12"/>
      <c r="R37" s="12"/>
      <c r="S37" s="12"/>
      <c r="T37" s="12"/>
      <c r="U37" s="12"/>
      <c r="V37" s="12"/>
      <c r="W37" s="12"/>
      <c r="X37" s="12"/>
      <c r="Y37" s="12"/>
      <c r="Z37" s="18"/>
      <c r="AA37" s="18"/>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5"/>
      <c r="CW37" s="15"/>
      <c r="CX37" s="15"/>
      <c r="CY37" s="15"/>
      <c r="CZ37" s="15"/>
      <c r="DA37" s="15"/>
    </row>
    <row r="38" spans="1:105" x14ac:dyDescent="0.15">
      <c r="K38" s="16"/>
      <c r="L38" s="16"/>
      <c r="M38" s="16"/>
      <c r="N38" s="17"/>
      <c r="O38" s="12"/>
      <c r="P38" s="12"/>
      <c r="Q38" s="12"/>
      <c r="R38" s="12"/>
      <c r="S38" s="12"/>
      <c r="T38" s="12"/>
      <c r="U38" s="12"/>
      <c r="V38" s="12"/>
      <c r="W38" s="12"/>
      <c r="X38" s="12"/>
      <c r="Y38" s="12"/>
      <c r="Z38" s="18"/>
      <c r="AA38" s="18"/>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5"/>
      <c r="CW38" s="15"/>
      <c r="CX38" s="15"/>
      <c r="CY38" s="15"/>
      <c r="CZ38" s="15"/>
      <c r="DA38" s="15"/>
    </row>
    <row r="39" spans="1:105" x14ac:dyDescent="0.15">
      <c r="K39" s="16"/>
      <c r="L39" s="16"/>
      <c r="M39" s="16"/>
      <c r="N39" s="17"/>
      <c r="O39" s="12"/>
      <c r="P39" s="12"/>
      <c r="Q39" s="12"/>
      <c r="R39" s="12"/>
      <c r="S39" s="12"/>
      <c r="T39" s="12"/>
      <c r="U39" s="12"/>
      <c r="V39" s="12"/>
      <c r="W39" s="12"/>
      <c r="X39" s="12"/>
      <c r="Y39" s="12"/>
      <c r="Z39" s="18"/>
      <c r="AA39" s="18"/>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5"/>
      <c r="CW39" s="15"/>
      <c r="CX39" s="15"/>
      <c r="CY39" s="15"/>
      <c r="CZ39" s="15"/>
      <c r="DA39" s="15"/>
    </row>
    <row r="40" spans="1:105" x14ac:dyDescent="0.15">
      <c r="K40" s="16"/>
      <c r="L40" s="16"/>
      <c r="M40" s="16"/>
      <c r="N40" s="17"/>
      <c r="O40" s="12"/>
      <c r="P40" s="12"/>
      <c r="Q40" s="12"/>
      <c r="R40" s="12"/>
      <c r="S40" s="12"/>
      <c r="T40" s="12"/>
      <c r="U40" s="12"/>
      <c r="V40" s="12"/>
      <c r="W40" s="12"/>
      <c r="X40" s="12"/>
      <c r="Y40" s="12"/>
      <c r="Z40" s="18"/>
      <c r="AA40" s="18"/>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5"/>
      <c r="CW40" s="15"/>
      <c r="CX40" s="15"/>
      <c r="CY40" s="15"/>
      <c r="CZ40" s="15"/>
      <c r="DA40" s="15"/>
    </row>
    <row r="41" spans="1:105" x14ac:dyDescent="0.15">
      <c r="K41" s="16"/>
      <c r="L41" s="16"/>
      <c r="M41" s="16"/>
      <c r="N41" s="17"/>
      <c r="O41" s="12"/>
      <c r="P41" s="12"/>
      <c r="Q41" s="12"/>
      <c r="R41" s="12"/>
      <c r="S41" s="12"/>
      <c r="T41" s="12"/>
      <c r="U41" s="12"/>
      <c r="V41" s="12"/>
      <c r="W41" s="12"/>
      <c r="X41" s="12"/>
      <c r="Y41" s="12"/>
      <c r="Z41" s="18"/>
      <c r="AA41" s="18"/>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5"/>
      <c r="CW41" s="15"/>
      <c r="CX41" s="15"/>
      <c r="CY41" s="15"/>
      <c r="CZ41" s="15"/>
      <c r="DA41" s="15"/>
    </row>
    <row r="42" spans="1:105" x14ac:dyDescent="0.15">
      <c r="K42" s="16"/>
      <c r="L42" s="16"/>
      <c r="M42" s="16"/>
      <c r="N42" s="17"/>
      <c r="O42" s="12"/>
      <c r="P42" s="12"/>
      <c r="Q42" s="12"/>
      <c r="R42" s="12"/>
      <c r="S42" s="12"/>
      <c r="T42" s="12"/>
      <c r="U42" s="12"/>
      <c r="V42" s="12"/>
      <c r="W42" s="12"/>
      <c r="X42" s="12"/>
      <c r="Y42" s="12"/>
      <c r="Z42" s="18"/>
      <c r="AA42" s="18"/>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5"/>
      <c r="CW42" s="15"/>
      <c r="CX42" s="15"/>
      <c r="CY42" s="15"/>
      <c r="CZ42" s="15"/>
      <c r="DA42" s="15"/>
    </row>
    <row r="43" spans="1:105" x14ac:dyDescent="0.15">
      <c r="K43" s="16"/>
      <c r="L43" s="16"/>
      <c r="M43" s="16"/>
      <c r="N43" s="17"/>
      <c r="O43" s="12"/>
      <c r="P43" s="12"/>
      <c r="Q43" s="12"/>
      <c r="R43" s="12"/>
      <c r="S43" s="12"/>
      <c r="T43" s="12"/>
      <c r="U43" s="12"/>
      <c r="V43" s="12"/>
      <c r="W43" s="12"/>
      <c r="X43" s="12"/>
      <c r="Y43" s="12"/>
      <c r="Z43" s="18"/>
      <c r="AA43" s="18"/>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5"/>
      <c r="CW43" s="15"/>
      <c r="CX43" s="15"/>
      <c r="CY43" s="15"/>
      <c r="CZ43" s="15"/>
      <c r="DA43" s="15"/>
    </row>
    <row r="44" spans="1:105" x14ac:dyDescent="0.15">
      <c r="K44" s="16"/>
      <c r="L44" s="16"/>
      <c r="M44" s="16"/>
      <c r="N44" s="17"/>
      <c r="O44" s="12"/>
      <c r="P44" s="12"/>
      <c r="Q44" s="12"/>
      <c r="R44" s="12"/>
      <c r="S44" s="12"/>
      <c r="T44" s="12"/>
      <c r="U44" s="12"/>
      <c r="V44" s="12"/>
      <c r="W44" s="12"/>
      <c r="X44" s="12"/>
      <c r="Y44" s="12"/>
      <c r="Z44" s="18"/>
      <c r="AA44" s="18"/>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5"/>
      <c r="CW44" s="15"/>
      <c r="CX44" s="15"/>
      <c r="CY44" s="15"/>
      <c r="CZ44" s="15"/>
      <c r="DA44" s="15"/>
    </row>
    <row r="45" spans="1:105" x14ac:dyDescent="0.15">
      <c r="K45" s="16"/>
      <c r="L45" s="16"/>
      <c r="M45" s="16"/>
      <c r="N45" s="17"/>
      <c r="O45" s="12"/>
      <c r="P45" s="12"/>
      <c r="Q45" s="12"/>
      <c r="R45" s="12"/>
      <c r="S45" s="12"/>
      <c r="T45" s="12"/>
      <c r="U45" s="12"/>
      <c r="V45" s="12"/>
      <c r="W45" s="12"/>
      <c r="X45" s="12"/>
      <c r="Y45" s="12"/>
      <c r="Z45" s="18"/>
      <c r="AA45" s="18"/>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5"/>
      <c r="CW45" s="15"/>
      <c r="CX45" s="15"/>
      <c r="CY45" s="15"/>
      <c r="CZ45" s="15"/>
      <c r="DA45" s="15"/>
    </row>
    <row r="46" spans="1:105" x14ac:dyDescent="0.15">
      <c r="K46" s="16"/>
      <c r="L46" s="16"/>
      <c r="M46" s="16"/>
      <c r="N46" s="17"/>
      <c r="O46" s="12"/>
      <c r="P46" s="12"/>
      <c r="Q46" s="12"/>
      <c r="R46" s="12"/>
      <c r="S46" s="12"/>
      <c r="T46" s="12"/>
      <c r="U46" s="12"/>
      <c r="V46" s="12"/>
      <c r="W46" s="12"/>
      <c r="X46" s="12"/>
      <c r="Y46" s="12"/>
      <c r="Z46" s="18"/>
      <c r="AA46" s="18"/>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5"/>
      <c r="CW46" s="15"/>
      <c r="CX46" s="15"/>
      <c r="CY46" s="15"/>
      <c r="CZ46" s="15"/>
      <c r="DA46" s="15"/>
    </row>
    <row r="47" spans="1:105" x14ac:dyDescent="0.15">
      <c r="K47" s="16"/>
      <c r="L47" s="16"/>
      <c r="M47" s="16"/>
      <c r="N47" s="17"/>
      <c r="O47" s="12"/>
      <c r="P47" s="12"/>
      <c r="Q47" s="12"/>
      <c r="R47" s="12"/>
      <c r="S47" s="12"/>
      <c r="T47" s="12"/>
      <c r="U47" s="12"/>
      <c r="V47" s="12"/>
      <c r="W47" s="12"/>
      <c r="X47" s="12"/>
      <c r="Y47" s="12"/>
      <c r="Z47" s="18"/>
      <c r="AA47" s="18"/>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5"/>
      <c r="CW47" s="15"/>
      <c r="CX47" s="15"/>
      <c r="CY47" s="15"/>
      <c r="CZ47" s="15"/>
      <c r="DA47" s="15"/>
    </row>
    <row r="48" spans="1:105" x14ac:dyDescent="0.15">
      <c r="K48" s="16"/>
      <c r="L48" s="16"/>
      <c r="M48" s="16"/>
      <c r="N48" s="17"/>
      <c r="O48" s="12"/>
      <c r="P48" s="12"/>
      <c r="Q48" s="12"/>
      <c r="R48" s="12"/>
      <c r="S48" s="12"/>
      <c r="T48" s="12"/>
      <c r="U48" s="12"/>
      <c r="V48" s="12"/>
      <c r="W48" s="12"/>
      <c r="X48" s="12"/>
      <c r="Y48" s="12"/>
      <c r="Z48" s="18"/>
      <c r="AA48" s="18"/>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5"/>
      <c r="CW48" s="15"/>
      <c r="CX48" s="15"/>
      <c r="CY48" s="15"/>
      <c r="CZ48" s="15"/>
      <c r="DA48" s="15"/>
    </row>
    <row r="49" spans="11:105" x14ac:dyDescent="0.15">
      <c r="K49" s="16"/>
      <c r="L49" s="16"/>
      <c r="M49" s="16"/>
      <c r="N49" s="17"/>
      <c r="O49" s="12"/>
      <c r="P49" s="12"/>
      <c r="Q49" s="12"/>
      <c r="R49" s="12"/>
      <c r="S49" s="12"/>
      <c r="T49" s="12"/>
      <c r="U49" s="12"/>
      <c r="V49" s="12"/>
      <c r="W49" s="12"/>
      <c r="X49" s="12"/>
      <c r="Y49" s="12"/>
      <c r="Z49" s="18"/>
      <c r="AA49" s="18"/>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5"/>
      <c r="CW49" s="15"/>
      <c r="CX49" s="15"/>
      <c r="CY49" s="15"/>
      <c r="CZ49" s="15"/>
      <c r="DA49" s="15"/>
    </row>
    <row r="149" spans="2:104" s="5" customFormat="1" ht="18" customHeight="1" x14ac:dyDescent="0.15">
      <c r="B149" s="2"/>
      <c r="C149" s="2"/>
      <c r="D149" s="2"/>
      <c r="E149" s="2"/>
      <c r="F149" s="2"/>
      <c r="G149" s="2"/>
      <c r="H149" s="2"/>
      <c r="I149" s="2"/>
      <c r="J149" s="2"/>
      <c r="K149" s="2"/>
      <c r="L149" s="2"/>
      <c r="M149" s="2"/>
      <c r="N149" s="11"/>
      <c r="O149" s="1"/>
      <c r="P149" s="1"/>
      <c r="Q149" s="1"/>
      <c r="R149" s="1"/>
      <c r="S149" s="1"/>
      <c r="T149" s="1"/>
      <c r="U149" s="1"/>
      <c r="V149" s="1"/>
      <c r="W149" s="1"/>
      <c r="X149" s="1"/>
      <c r="Y149" s="1"/>
      <c r="Z149" s="10"/>
      <c r="AA149" s="10"/>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W149" s="6"/>
      <c r="CX149" s="6"/>
      <c r="CY149" s="6"/>
      <c r="CZ149" s="6"/>
    </row>
    <row r="166" spans="1:105" s="4" customFormat="1" ht="18" customHeight="1" x14ac:dyDescent="0.15">
      <c r="A166" s="1"/>
      <c r="B166" s="2"/>
      <c r="C166" s="2"/>
      <c r="D166" s="2"/>
      <c r="E166" s="2"/>
      <c r="F166" s="2"/>
      <c r="G166" s="2"/>
      <c r="H166" s="2"/>
      <c r="I166" s="2"/>
      <c r="J166" s="2"/>
      <c r="K166" s="2"/>
      <c r="L166" s="2"/>
      <c r="M166" s="2"/>
      <c r="N166" s="11"/>
      <c r="O166" s="1"/>
      <c r="P166" s="1"/>
      <c r="Q166" s="1"/>
      <c r="R166" s="1"/>
      <c r="S166" s="1"/>
      <c r="T166" s="1"/>
      <c r="U166" s="1"/>
      <c r="V166" s="1"/>
      <c r="W166" s="1"/>
      <c r="X166" s="1"/>
      <c r="Y166" s="1"/>
      <c r="Z166" s="10"/>
      <c r="AA166" s="10"/>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5"/>
      <c r="CW166" s="5"/>
      <c r="CX166" s="5"/>
      <c r="CY166" s="5"/>
      <c r="CZ166" s="5"/>
      <c r="DA166" s="6"/>
    </row>
    <row r="167" spans="1:105" ht="18" customHeight="1" x14ac:dyDescent="0.15"/>
    <row r="168" spans="1:105" ht="18" customHeight="1" x14ac:dyDescent="0.15"/>
    <row r="169" spans="1:105" ht="18" customHeight="1" x14ac:dyDescent="0.15"/>
    <row r="170" spans="1:105" ht="18" customHeight="1" x14ac:dyDescent="0.15"/>
    <row r="171" spans="1:105" ht="18" customHeight="1" x14ac:dyDescent="0.15"/>
    <row r="172" spans="1:105" ht="18" customHeight="1" x14ac:dyDescent="0.15"/>
    <row r="173" spans="1:105" s="2" customFormat="1" ht="18" customHeight="1" x14ac:dyDescent="0.15">
      <c r="A173" s="1"/>
      <c r="N173" s="11"/>
      <c r="O173" s="1"/>
      <c r="P173" s="1"/>
      <c r="Q173" s="1"/>
      <c r="R173" s="1"/>
      <c r="S173" s="1"/>
      <c r="T173" s="1"/>
      <c r="U173" s="1"/>
      <c r="V173" s="1"/>
      <c r="W173" s="1"/>
      <c r="X173" s="1"/>
      <c r="Y173" s="1"/>
      <c r="Z173" s="10"/>
      <c r="AA173" s="10"/>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5"/>
      <c r="CW173" s="5"/>
      <c r="CX173" s="5"/>
      <c r="CY173" s="5"/>
      <c r="CZ173" s="5"/>
      <c r="DA173" s="5"/>
    </row>
    <row r="174" spans="1:105" s="2" customFormat="1" ht="18" customHeight="1" x14ac:dyDescent="0.15">
      <c r="A174" s="1"/>
      <c r="N174" s="11"/>
      <c r="O174" s="1"/>
      <c r="P174" s="1"/>
      <c r="Q174" s="1"/>
      <c r="R174" s="1"/>
      <c r="S174" s="1"/>
      <c r="T174" s="1"/>
      <c r="U174" s="1"/>
      <c r="V174" s="1"/>
      <c r="W174" s="1"/>
      <c r="X174" s="1"/>
      <c r="Y174" s="1"/>
      <c r="Z174" s="10"/>
      <c r="AA174" s="10"/>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5"/>
      <c r="CW174" s="5"/>
      <c r="CX174" s="5"/>
      <c r="CY174" s="5"/>
      <c r="CZ174" s="5"/>
      <c r="DA174" s="5"/>
    </row>
    <row r="175" spans="1:105" s="2" customFormat="1" ht="18" customHeight="1" x14ac:dyDescent="0.15">
      <c r="A175" s="1"/>
      <c r="N175" s="11"/>
      <c r="O175" s="1"/>
      <c r="P175" s="1"/>
      <c r="Q175" s="1"/>
      <c r="R175" s="1"/>
      <c r="S175" s="1"/>
      <c r="T175" s="1"/>
      <c r="U175" s="1"/>
      <c r="V175" s="1"/>
      <c r="W175" s="1"/>
      <c r="X175" s="1"/>
      <c r="Y175" s="1"/>
      <c r="Z175" s="10"/>
      <c r="AA175" s="10"/>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5"/>
      <c r="CW175" s="5"/>
      <c r="CX175" s="5"/>
      <c r="CY175" s="5"/>
      <c r="CZ175" s="5"/>
      <c r="DA175" s="5"/>
    </row>
    <row r="176" spans="1:105" s="2" customFormat="1" ht="18" customHeight="1" x14ac:dyDescent="0.15">
      <c r="A176" s="1"/>
      <c r="N176" s="11"/>
      <c r="O176" s="1"/>
      <c r="P176" s="1"/>
      <c r="Q176" s="1"/>
      <c r="R176" s="1"/>
      <c r="S176" s="1"/>
      <c r="T176" s="1"/>
      <c r="U176" s="1"/>
      <c r="V176" s="1"/>
      <c r="W176" s="1"/>
      <c r="X176" s="1"/>
      <c r="Y176" s="1"/>
      <c r="Z176" s="10"/>
      <c r="AA176" s="10"/>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5"/>
      <c r="CW176" s="5"/>
      <c r="CX176" s="5"/>
      <c r="CY176" s="5"/>
      <c r="CZ176" s="5"/>
      <c r="DA176" s="5"/>
    </row>
    <row r="177" spans="1:105" s="2" customFormat="1" ht="18" customHeight="1" x14ac:dyDescent="0.15">
      <c r="A177" s="1"/>
      <c r="N177" s="11"/>
      <c r="O177" s="1"/>
      <c r="P177" s="1"/>
      <c r="Q177" s="1"/>
      <c r="R177" s="1"/>
      <c r="S177" s="1"/>
      <c r="T177" s="1"/>
      <c r="U177" s="1"/>
      <c r="V177" s="1"/>
      <c r="W177" s="1"/>
      <c r="X177" s="1"/>
      <c r="Y177" s="1"/>
      <c r="Z177" s="10"/>
      <c r="AA177" s="10"/>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5"/>
      <c r="CW177" s="5"/>
      <c r="CX177" s="5"/>
      <c r="CY177" s="5"/>
      <c r="CZ177" s="5"/>
      <c r="DA177" s="5"/>
    </row>
    <row r="178" spans="1:105" s="2" customFormat="1" ht="18" customHeight="1" x14ac:dyDescent="0.15">
      <c r="A178" s="1"/>
      <c r="N178" s="11"/>
      <c r="O178" s="1"/>
      <c r="P178" s="1"/>
      <c r="Q178" s="1"/>
      <c r="R178" s="1"/>
      <c r="S178" s="1"/>
      <c r="T178" s="1"/>
      <c r="U178" s="1"/>
      <c r="V178" s="1"/>
      <c r="W178" s="1"/>
      <c r="X178" s="1"/>
      <c r="Y178" s="1"/>
      <c r="Z178" s="10"/>
      <c r="AA178" s="10"/>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5"/>
      <c r="CW178" s="5"/>
      <c r="CX178" s="5"/>
      <c r="CY178" s="5"/>
      <c r="CZ178" s="5"/>
      <c r="DA178" s="5"/>
    </row>
    <row r="179" spans="1:105" s="2" customFormat="1" ht="18" customHeight="1" x14ac:dyDescent="0.15">
      <c r="A179" s="1"/>
      <c r="N179" s="11"/>
      <c r="O179" s="1"/>
      <c r="P179" s="1"/>
      <c r="Q179" s="1"/>
      <c r="R179" s="1"/>
      <c r="S179" s="1"/>
      <c r="T179" s="1"/>
      <c r="U179" s="1"/>
      <c r="V179" s="1"/>
      <c r="W179" s="1"/>
      <c r="X179" s="1"/>
      <c r="Y179" s="1"/>
      <c r="Z179" s="10"/>
      <c r="AA179" s="10"/>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5"/>
      <c r="CW179" s="5"/>
      <c r="CX179" s="5"/>
      <c r="CY179" s="5"/>
      <c r="CZ179" s="5"/>
      <c r="DA179" s="5"/>
    </row>
    <row r="180" spans="1:105" s="2" customFormat="1" ht="18" customHeight="1" x14ac:dyDescent="0.15">
      <c r="A180" s="1"/>
      <c r="N180" s="11"/>
      <c r="O180" s="1"/>
      <c r="P180" s="1"/>
      <c r="Q180" s="1"/>
      <c r="R180" s="1"/>
      <c r="S180" s="1"/>
      <c r="T180" s="1"/>
      <c r="U180" s="1"/>
      <c r="V180" s="1"/>
      <c r="W180" s="1"/>
      <c r="X180" s="1"/>
      <c r="Y180" s="1"/>
      <c r="Z180" s="10"/>
      <c r="AA180" s="10"/>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5"/>
      <c r="CW180" s="5"/>
      <c r="CX180" s="5"/>
      <c r="CY180" s="5"/>
      <c r="CZ180" s="5"/>
      <c r="DA180" s="5"/>
    </row>
    <row r="181" spans="1:105" s="2" customFormat="1" ht="18" customHeight="1" x14ac:dyDescent="0.15">
      <c r="A181" s="1"/>
      <c r="N181" s="11"/>
      <c r="O181" s="1"/>
      <c r="P181" s="1"/>
      <c r="Q181" s="1"/>
      <c r="R181" s="1"/>
      <c r="S181" s="1"/>
      <c r="T181" s="1"/>
      <c r="U181" s="1"/>
      <c r="V181" s="1"/>
      <c r="W181" s="1"/>
      <c r="X181" s="1"/>
      <c r="Y181" s="1"/>
      <c r="Z181" s="10"/>
      <c r="AA181" s="10"/>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5"/>
      <c r="CW181" s="5"/>
      <c r="CX181" s="5"/>
      <c r="CY181" s="5"/>
      <c r="CZ181" s="5"/>
      <c r="DA181" s="5"/>
    </row>
    <row r="182" spans="1:105" s="2" customFormat="1" ht="18" customHeight="1" x14ac:dyDescent="0.15">
      <c r="A182" s="1"/>
      <c r="N182" s="11"/>
      <c r="O182" s="1"/>
      <c r="P182" s="1"/>
      <c r="Q182" s="1"/>
      <c r="R182" s="1"/>
      <c r="S182" s="1"/>
      <c r="T182" s="1"/>
      <c r="U182" s="1"/>
      <c r="V182" s="1"/>
      <c r="W182" s="1"/>
      <c r="X182" s="1"/>
      <c r="Y182" s="1"/>
      <c r="Z182" s="10"/>
      <c r="AA182" s="10"/>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5"/>
      <c r="CW182" s="5"/>
      <c r="CX182" s="5"/>
      <c r="CY182" s="5"/>
      <c r="CZ182" s="5"/>
      <c r="DA182" s="5"/>
    </row>
    <row r="183" spans="1:105" s="2" customFormat="1" ht="18" customHeight="1" x14ac:dyDescent="0.15">
      <c r="A183" s="1"/>
      <c r="N183" s="11"/>
      <c r="O183" s="1"/>
      <c r="P183" s="1"/>
      <c r="Q183" s="1"/>
      <c r="R183" s="1"/>
      <c r="S183" s="1"/>
      <c r="T183" s="1"/>
      <c r="U183" s="1"/>
      <c r="V183" s="1"/>
      <c r="W183" s="1"/>
      <c r="X183" s="1"/>
      <c r="Y183" s="1"/>
      <c r="Z183" s="10"/>
      <c r="AA183" s="10"/>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5"/>
      <c r="CW183" s="5"/>
      <c r="CX183" s="5"/>
      <c r="CY183" s="5"/>
      <c r="CZ183" s="5"/>
      <c r="DA183" s="5"/>
    </row>
    <row r="184" spans="1:105" s="2" customFormat="1" ht="18" customHeight="1" x14ac:dyDescent="0.15">
      <c r="A184" s="1"/>
      <c r="N184" s="11"/>
      <c r="O184" s="1"/>
      <c r="P184" s="1"/>
      <c r="Q184" s="1"/>
      <c r="R184" s="1"/>
      <c r="S184" s="1"/>
      <c r="T184" s="1"/>
      <c r="U184" s="1"/>
      <c r="V184" s="1"/>
      <c r="W184" s="1"/>
      <c r="X184" s="1"/>
      <c r="Y184" s="1"/>
      <c r="Z184" s="10"/>
      <c r="AA184" s="10"/>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5"/>
      <c r="CW184" s="5"/>
      <c r="CX184" s="5"/>
      <c r="CY184" s="5"/>
      <c r="CZ184" s="5"/>
      <c r="DA184" s="5"/>
    </row>
    <row r="185" spans="1:105" s="2" customFormat="1" ht="18" customHeight="1" x14ac:dyDescent="0.15">
      <c r="A185" s="1"/>
      <c r="N185" s="11"/>
      <c r="O185" s="1"/>
      <c r="P185" s="1"/>
      <c r="Q185" s="1"/>
      <c r="R185" s="1"/>
      <c r="S185" s="1"/>
      <c r="T185" s="1"/>
      <c r="U185" s="1"/>
      <c r="V185" s="1"/>
      <c r="W185" s="1"/>
      <c r="X185" s="1"/>
      <c r="Y185" s="1"/>
      <c r="Z185" s="10"/>
      <c r="AA185" s="10"/>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5"/>
      <c r="CW185" s="5"/>
      <c r="CX185" s="5"/>
      <c r="CY185" s="5"/>
      <c r="CZ185" s="5"/>
      <c r="DA185" s="5"/>
    </row>
    <row r="186" spans="1:105" s="2" customFormat="1" ht="18" customHeight="1" x14ac:dyDescent="0.15">
      <c r="A186" s="1"/>
      <c r="N186" s="11"/>
      <c r="O186" s="1"/>
      <c r="P186" s="1"/>
      <c r="Q186" s="1"/>
      <c r="R186" s="1"/>
      <c r="S186" s="1"/>
      <c r="T186" s="1"/>
      <c r="U186" s="1"/>
      <c r="V186" s="1"/>
      <c r="W186" s="1"/>
      <c r="X186" s="1"/>
      <c r="Y186" s="1"/>
      <c r="Z186" s="10"/>
      <c r="AA186" s="10"/>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5"/>
      <c r="CW186" s="5"/>
      <c r="CX186" s="5"/>
      <c r="CY186" s="5"/>
      <c r="CZ186" s="5"/>
      <c r="DA186" s="5"/>
    </row>
    <row r="187" spans="1:105" s="2" customFormat="1" ht="18" customHeight="1" x14ac:dyDescent="0.15">
      <c r="A187" s="1"/>
      <c r="N187" s="11"/>
      <c r="O187" s="1"/>
      <c r="P187" s="1"/>
      <c r="Q187" s="1"/>
      <c r="R187" s="1"/>
      <c r="S187" s="1"/>
      <c r="T187" s="1"/>
      <c r="U187" s="1"/>
      <c r="V187" s="1"/>
      <c r="W187" s="1"/>
      <c r="X187" s="1"/>
      <c r="Y187" s="1"/>
      <c r="Z187" s="10"/>
      <c r="AA187" s="10"/>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5"/>
      <c r="CW187" s="5"/>
      <c r="CX187" s="5"/>
      <c r="CY187" s="5"/>
      <c r="CZ187" s="5"/>
      <c r="DA187" s="5"/>
    </row>
    <row r="188" spans="1:105" s="2" customFormat="1" ht="18" customHeight="1" x14ac:dyDescent="0.15">
      <c r="A188" s="1"/>
      <c r="N188" s="11"/>
      <c r="O188" s="1"/>
      <c r="P188" s="1"/>
      <c r="Q188" s="1"/>
      <c r="R188" s="1"/>
      <c r="S188" s="1"/>
      <c r="T188" s="1"/>
      <c r="U188" s="1"/>
      <c r="V188" s="1"/>
      <c r="W188" s="1"/>
      <c r="X188" s="1"/>
      <c r="Y188" s="1"/>
      <c r="Z188" s="10"/>
      <c r="AA188" s="10"/>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5"/>
      <c r="CW188" s="5"/>
      <c r="CX188" s="5"/>
      <c r="CY188" s="5"/>
      <c r="CZ188" s="5"/>
      <c r="DA188" s="5"/>
    </row>
    <row r="189" spans="1:105" s="2" customFormat="1" ht="18" customHeight="1" x14ac:dyDescent="0.15">
      <c r="A189" s="1"/>
      <c r="N189" s="11"/>
      <c r="O189" s="1"/>
      <c r="P189" s="1"/>
      <c r="Q189" s="1"/>
      <c r="R189" s="1"/>
      <c r="S189" s="1"/>
      <c r="T189" s="1"/>
      <c r="U189" s="1"/>
      <c r="V189" s="1"/>
      <c r="W189" s="1"/>
      <c r="X189" s="1"/>
      <c r="Y189" s="1"/>
      <c r="Z189" s="10"/>
      <c r="AA189" s="10"/>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5"/>
      <c r="CW189" s="5"/>
      <c r="CX189" s="5"/>
      <c r="CY189" s="5"/>
      <c r="CZ189" s="5"/>
      <c r="DA189" s="5"/>
    </row>
    <row r="190" spans="1:105" s="2" customFormat="1" ht="18" customHeight="1" x14ac:dyDescent="0.15">
      <c r="A190" s="1"/>
      <c r="N190" s="11"/>
      <c r="O190" s="1"/>
      <c r="P190" s="1"/>
      <c r="Q190" s="1"/>
      <c r="R190" s="1"/>
      <c r="S190" s="1"/>
      <c r="T190" s="1"/>
      <c r="U190" s="1"/>
      <c r="V190" s="1"/>
      <c r="W190" s="1"/>
      <c r="X190" s="1"/>
      <c r="Y190" s="1"/>
      <c r="Z190" s="10"/>
      <c r="AA190" s="10"/>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5"/>
      <c r="CW190" s="5"/>
      <c r="CX190" s="5"/>
      <c r="CY190" s="5"/>
      <c r="CZ190" s="5"/>
      <c r="DA190" s="5"/>
    </row>
    <row r="191" spans="1:105" s="2" customFormat="1" ht="18" customHeight="1" x14ac:dyDescent="0.15">
      <c r="A191" s="1"/>
      <c r="N191" s="11"/>
      <c r="O191" s="1"/>
      <c r="P191" s="1"/>
      <c r="Q191" s="1"/>
      <c r="R191" s="1"/>
      <c r="S191" s="1"/>
      <c r="T191" s="1"/>
      <c r="U191" s="1"/>
      <c r="V191" s="1"/>
      <c r="W191" s="1"/>
      <c r="X191" s="1"/>
      <c r="Y191" s="1"/>
      <c r="Z191" s="10"/>
      <c r="AA191" s="10"/>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5"/>
      <c r="CW191" s="5"/>
      <c r="CX191" s="5"/>
      <c r="CY191" s="5"/>
      <c r="CZ191" s="5"/>
      <c r="DA191" s="5"/>
    </row>
    <row r="350" spans="1:105" s="4" customFormat="1" ht="18" customHeight="1" x14ac:dyDescent="0.15">
      <c r="A350" s="1"/>
      <c r="B350" s="2"/>
      <c r="C350" s="2"/>
      <c r="D350" s="2"/>
      <c r="E350" s="2"/>
      <c r="F350" s="2"/>
      <c r="G350" s="2"/>
      <c r="H350" s="2"/>
      <c r="I350" s="2"/>
      <c r="J350" s="2"/>
      <c r="K350" s="2"/>
      <c r="L350" s="2"/>
      <c r="M350" s="2"/>
      <c r="N350" s="11"/>
      <c r="O350" s="1"/>
      <c r="P350" s="1"/>
      <c r="Q350" s="1"/>
      <c r="R350" s="1"/>
      <c r="S350" s="1"/>
      <c r="T350" s="1"/>
      <c r="U350" s="1"/>
      <c r="V350" s="1"/>
      <c r="W350" s="1"/>
      <c r="X350" s="1"/>
      <c r="Y350" s="1"/>
      <c r="Z350" s="10"/>
      <c r="AA350" s="10"/>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5"/>
      <c r="CW350" s="5"/>
      <c r="CX350" s="5"/>
      <c r="CY350" s="5"/>
      <c r="CZ350" s="5"/>
      <c r="DA350" s="6"/>
    </row>
    <row r="368" spans="2:104" s="5" customFormat="1" ht="18" customHeight="1" x14ac:dyDescent="0.15">
      <c r="B368" s="2"/>
      <c r="C368" s="2"/>
      <c r="D368" s="2"/>
      <c r="E368" s="2"/>
      <c r="F368" s="2"/>
      <c r="G368" s="2"/>
      <c r="H368" s="2"/>
      <c r="I368" s="2"/>
      <c r="J368" s="2"/>
      <c r="K368" s="2"/>
      <c r="L368" s="2"/>
      <c r="M368" s="2"/>
      <c r="N368" s="11"/>
      <c r="O368" s="1"/>
      <c r="P368" s="1"/>
      <c r="Q368" s="1"/>
      <c r="R368" s="1"/>
      <c r="S368" s="1"/>
      <c r="T368" s="1"/>
      <c r="U368" s="1"/>
      <c r="V368" s="1"/>
      <c r="W368" s="1"/>
      <c r="X368" s="1"/>
      <c r="Y368" s="1"/>
      <c r="Z368" s="10"/>
      <c r="AA368" s="10"/>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W368" s="6"/>
      <c r="CX368" s="6"/>
      <c r="CY368" s="6"/>
      <c r="CZ368" s="6"/>
    </row>
    <row r="388" spans="1:105" s="4" customFormat="1" ht="18" customHeight="1" x14ac:dyDescent="0.15">
      <c r="A388" s="1"/>
      <c r="B388" s="2"/>
      <c r="C388" s="2"/>
      <c r="D388" s="2"/>
      <c r="E388" s="2"/>
      <c r="F388" s="2"/>
      <c r="G388" s="2"/>
      <c r="H388" s="2"/>
      <c r="I388" s="2"/>
      <c r="J388" s="2"/>
      <c r="K388" s="2"/>
      <c r="L388" s="2"/>
      <c r="M388" s="2"/>
      <c r="N388" s="11"/>
      <c r="O388" s="1"/>
      <c r="P388" s="1"/>
      <c r="Q388" s="1"/>
      <c r="R388" s="1"/>
      <c r="S388" s="1"/>
      <c r="T388" s="1"/>
      <c r="U388" s="1"/>
      <c r="V388" s="1"/>
      <c r="W388" s="1"/>
      <c r="X388" s="1"/>
      <c r="Y388" s="1"/>
      <c r="Z388" s="10"/>
      <c r="AA388" s="10"/>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5"/>
      <c r="CW388" s="5"/>
      <c r="CX388" s="5"/>
      <c r="CY388" s="5"/>
      <c r="CZ388" s="5"/>
      <c r="DA388" s="6"/>
    </row>
    <row r="513" spans="2:105" ht="18" customHeight="1" x14ac:dyDescent="0.15"/>
    <row r="514" spans="2:105" ht="18" customHeight="1" x14ac:dyDescent="0.15"/>
    <row r="515" spans="2:105" ht="18" customHeight="1" x14ac:dyDescent="0.15"/>
    <row r="516" spans="2:105" ht="18" customHeight="1" x14ac:dyDescent="0.15"/>
    <row r="517" spans="2:105" ht="18" customHeight="1" x14ac:dyDescent="0.15"/>
    <row r="518" spans="2:105" ht="18" customHeight="1" x14ac:dyDescent="0.15"/>
    <row r="519" spans="2:105" ht="18" customHeight="1" x14ac:dyDescent="0.15"/>
    <row r="520" spans="2:105" ht="18" customHeight="1" x14ac:dyDescent="0.15"/>
    <row r="521" spans="2:105" ht="18" customHeight="1" x14ac:dyDescent="0.15"/>
    <row r="522" spans="2:105" ht="18" customHeight="1" x14ac:dyDescent="0.15"/>
    <row r="523" spans="2:105" ht="18" customHeight="1" x14ac:dyDescent="0.15">
      <c r="CW523" s="1"/>
      <c r="CX523" s="1"/>
      <c r="CY523" s="1"/>
      <c r="CZ523" s="1"/>
      <c r="DA523" s="1"/>
    </row>
    <row r="524" spans="2:105" ht="18" customHeight="1" x14ac:dyDescent="0.15">
      <c r="CW524" s="1"/>
      <c r="CX524" s="1"/>
      <c r="CY524" s="1"/>
      <c r="CZ524" s="1"/>
      <c r="DA524" s="1"/>
    </row>
    <row r="525" spans="2:105" ht="18" customHeight="1" x14ac:dyDescent="0.15">
      <c r="CW525" s="1"/>
      <c r="CX525" s="1"/>
      <c r="CY525" s="1"/>
      <c r="CZ525" s="1"/>
      <c r="DA525" s="1"/>
    </row>
    <row r="526" spans="2:105" ht="18" customHeight="1" x14ac:dyDescent="0.15">
      <c r="CW526" s="1"/>
      <c r="CX526" s="1"/>
      <c r="CY526" s="1"/>
      <c r="CZ526" s="1"/>
      <c r="DA526" s="1"/>
    </row>
    <row r="527" spans="2:105" ht="18" customHeight="1" x14ac:dyDescent="0.15">
      <c r="CW527" s="1"/>
      <c r="CX527" s="1"/>
      <c r="CY527" s="1"/>
      <c r="CZ527" s="1"/>
      <c r="DA527" s="1"/>
    </row>
    <row r="528" spans="2:105" ht="18" customHeight="1" x14ac:dyDescent="0.15">
      <c r="B528" s="1"/>
      <c r="C528" s="1"/>
      <c r="D528" s="1"/>
      <c r="E528" s="1"/>
      <c r="F528" s="1"/>
      <c r="G528" s="1"/>
      <c r="H528" s="1"/>
      <c r="I528" s="1"/>
      <c r="J528" s="1"/>
      <c r="CW528" s="1"/>
      <c r="CX528" s="1"/>
      <c r="CY528" s="1"/>
      <c r="CZ528" s="1"/>
      <c r="DA528" s="1"/>
    </row>
    <row r="529" s="1" customFormat="1" ht="18" customHeight="1" x14ac:dyDescent="0.15"/>
    <row r="530" s="1" customFormat="1" ht="18" customHeight="1" x14ac:dyDescent="0.15"/>
    <row r="531" s="1" customFormat="1" ht="18" customHeight="1" x14ac:dyDescent="0.15"/>
    <row r="532" s="1" customFormat="1" ht="18" customHeight="1" x14ac:dyDescent="0.15"/>
    <row r="533" s="1" customFormat="1" ht="18" customHeight="1" x14ac:dyDescent="0.15"/>
    <row r="534" s="1" customFormat="1" ht="18" customHeight="1" x14ac:dyDescent="0.15"/>
    <row r="535" s="1" customFormat="1" ht="18" customHeight="1" x14ac:dyDescent="0.15"/>
    <row r="536" s="1" customFormat="1" ht="18" customHeight="1" x14ac:dyDescent="0.15"/>
    <row r="537" s="1" customFormat="1" ht="18" customHeight="1" x14ac:dyDescent="0.15"/>
    <row r="538" s="1" customFormat="1" ht="18" customHeight="1" x14ac:dyDescent="0.15"/>
    <row r="539" s="1" customFormat="1" ht="18" customHeight="1" x14ac:dyDescent="0.15"/>
    <row r="540" s="1" customFormat="1" ht="18" customHeight="1" x14ac:dyDescent="0.15"/>
    <row r="541" s="1" customFormat="1" ht="18" customHeight="1" x14ac:dyDescent="0.15"/>
    <row r="542" s="1" customFormat="1" ht="18" customHeight="1" x14ac:dyDescent="0.15"/>
    <row r="543" s="1" customFormat="1" ht="18" customHeight="1" x14ac:dyDescent="0.15"/>
    <row r="544" s="1" customFormat="1" ht="18" customHeight="1" x14ac:dyDescent="0.15"/>
    <row r="545" spans="2:105" ht="18" customHeight="1" x14ac:dyDescent="0.15">
      <c r="B545" s="1"/>
      <c r="C545" s="1"/>
      <c r="D545" s="1"/>
      <c r="E545" s="1"/>
      <c r="F545" s="1"/>
      <c r="G545" s="1"/>
      <c r="H545" s="1"/>
      <c r="I545" s="1"/>
      <c r="J545" s="1"/>
      <c r="K545" s="1"/>
      <c r="L545" s="1"/>
      <c r="M545" s="1"/>
      <c r="N545" s="1"/>
      <c r="Z545" s="1"/>
      <c r="AA545" s="1"/>
      <c r="CV545" s="1"/>
      <c r="CW545" s="1"/>
      <c r="CX545" s="1"/>
      <c r="CY545" s="1"/>
      <c r="CZ545" s="1"/>
      <c r="DA545" s="1"/>
    </row>
    <row r="546" spans="2:105" ht="18" customHeight="1" x14ac:dyDescent="0.15">
      <c r="B546" s="1"/>
      <c r="C546" s="1"/>
      <c r="D546" s="1"/>
      <c r="E546" s="1"/>
      <c r="F546" s="1"/>
      <c r="G546" s="1"/>
      <c r="H546" s="1"/>
      <c r="I546" s="1"/>
      <c r="J546" s="1"/>
      <c r="K546" s="1"/>
      <c r="L546" s="1"/>
      <c r="M546" s="1"/>
      <c r="N546" s="1"/>
      <c r="Z546" s="1"/>
      <c r="AA546" s="1"/>
      <c r="CV546" s="1"/>
      <c r="CW546" s="1"/>
      <c r="CX546" s="1"/>
      <c r="CY546" s="1"/>
      <c r="CZ546" s="1"/>
      <c r="DA546" s="1"/>
    </row>
    <row r="547" spans="2:105" ht="18" customHeight="1" x14ac:dyDescent="0.15">
      <c r="B547" s="1"/>
      <c r="C547" s="1"/>
      <c r="D547" s="1"/>
      <c r="E547" s="1"/>
      <c r="F547" s="1"/>
      <c r="G547" s="1"/>
      <c r="H547" s="1"/>
      <c r="I547" s="1"/>
      <c r="J547" s="1"/>
      <c r="K547" s="1"/>
      <c r="L547" s="1"/>
      <c r="M547" s="1"/>
      <c r="N547" s="1"/>
      <c r="Z547" s="1"/>
      <c r="AA547" s="1"/>
      <c r="CV547" s="1"/>
      <c r="CW547" s="1"/>
      <c r="CX547" s="1"/>
      <c r="CY547" s="1"/>
      <c r="CZ547" s="1"/>
      <c r="DA547" s="1"/>
    </row>
    <row r="548" spans="2:105" ht="18" customHeight="1" x14ac:dyDescent="0.15">
      <c r="B548" s="1"/>
      <c r="C548" s="1"/>
      <c r="D548" s="1"/>
      <c r="E548" s="1"/>
      <c r="F548" s="1"/>
      <c r="G548" s="1"/>
      <c r="H548" s="1"/>
      <c r="I548" s="1"/>
      <c r="J548" s="1"/>
      <c r="K548" s="1"/>
      <c r="L548" s="1"/>
      <c r="M548" s="1"/>
      <c r="N548" s="1"/>
      <c r="Z548" s="1"/>
      <c r="AA548" s="1"/>
      <c r="CV548" s="1"/>
      <c r="CW548" s="1"/>
      <c r="CX548" s="1"/>
      <c r="CY548" s="1"/>
      <c r="CZ548" s="1"/>
      <c r="DA548" s="1"/>
    </row>
    <row r="549" spans="2:105" ht="18" customHeight="1" x14ac:dyDescent="0.15">
      <c r="B549" s="1"/>
      <c r="C549" s="1"/>
      <c r="D549" s="1"/>
      <c r="E549" s="1"/>
      <c r="F549" s="1"/>
      <c r="G549" s="1"/>
      <c r="H549" s="1"/>
      <c r="I549" s="1"/>
      <c r="J549" s="1"/>
      <c r="K549" s="1"/>
      <c r="L549" s="1"/>
      <c r="M549" s="1"/>
      <c r="N549" s="1"/>
      <c r="Z549" s="1"/>
      <c r="AA549" s="1"/>
      <c r="CV549" s="1"/>
      <c r="CW549" s="1"/>
      <c r="CX549" s="1"/>
      <c r="CY549" s="1"/>
      <c r="CZ549" s="1"/>
      <c r="DA549" s="1"/>
    </row>
    <row r="550" spans="2:105" ht="18" customHeight="1" x14ac:dyDescent="0.15">
      <c r="B550" s="1"/>
      <c r="C550" s="1"/>
      <c r="D550" s="1"/>
      <c r="E550" s="1"/>
      <c r="F550" s="1"/>
      <c r="G550" s="1"/>
      <c r="H550" s="1"/>
      <c r="I550" s="1"/>
      <c r="J550" s="1"/>
      <c r="K550" s="1"/>
      <c r="L550" s="1"/>
      <c r="M550" s="1"/>
      <c r="N550" s="1"/>
      <c r="Z550" s="1"/>
      <c r="AA550" s="1"/>
      <c r="CV550" s="1"/>
      <c r="CW550" s="1"/>
      <c r="CX550" s="1"/>
      <c r="CY550" s="1"/>
      <c r="CZ550" s="1"/>
      <c r="DA550" s="1"/>
    </row>
    <row r="551" spans="2:105" x14ac:dyDescent="0.15">
      <c r="B551" s="1"/>
      <c r="C551" s="1"/>
      <c r="D551" s="1"/>
      <c r="E551" s="1"/>
      <c r="F551" s="1"/>
      <c r="G551" s="1"/>
      <c r="H551" s="1"/>
      <c r="I551" s="1"/>
      <c r="J551" s="1"/>
      <c r="K551" s="1"/>
      <c r="L551" s="1"/>
      <c r="M551" s="1"/>
      <c r="N551" s="1"/>
      <c r="Z551" s="1"/>
      <c r="AA551" s="1"/>
      <c r="CV551" s="1"/>
    </row>
    <row r="552" spans="2:105" x14ac:dyDescent="0.15">
      <c r="B552" s="1"/>
      <c r="C552" s="1"/>
      <c r="D552" s="1"/>
      <c r="E552" s="1"/>
      <c r="F552" s="1"/>
      <c r="G552" s="1"/>
      <c r="H552" s="1"/>
      <c r="I552" s="1"/>
      <c r="J552" s="1"/>
      <c r="K552" s="1"/>
      <c r="L552" s="1"/>
      <c r="M552" s="1"/>
      <c r="N552" s="1"/>
      <c r="Z552" s="1"/>
      <c r="AA552" s="1"/>
      <c r="CV552" s="1"/>
    </row>
    <row r="553" spans="2:105" x14ac:dyDescent="0.15">
      <c r="B553" s="1"/>
      <c r="C553" s="1"/>
      <c r="D553" s="1"/>
      <c r="E553" s="1"/>
      <c r="F553" s="1"/>
      <c r="G553" s="1"/>
      <c r="H553" s="1"/>
      <c r="I553" s="1"/>
      <c r="J553" s="1"/>
      <c r="K553" s="1"/>
      <c r="L553" s="1"/>
      <c r="M553" s="1"/>
      <c r="N553" s="1"/>
      <c r="Z553" s="1"/>
      <c r="AA553" s="1"/>
      <c r="CV553" s="1"/>
    </row>
    <row r="554" spans="2:105" x14ac:dyDescent="0.15">
      <c r="B554" s="1"/>
      <c r="C554" s="1"/>
      <c r="D554" s="1"/>
      <c r="E554" s="1"/>
      <c r="F554" s="1"/>
      <c r="G554" s="1"/>
      <c r="H554" s="1"/>
      <c r="I554" s="1"/>
      <c r="J554" s="1"/>
      <c r="K554" s="1"/>
      <c r="L554" s="1"/>
      <c r="M554" s="1"/>
      <c r="N554" s="1"/>
      <c r="Z554" s="1"/>
      <c r="AA554" s="1"/>
      <c r="CV554" s="1"/>
    </row>
    <row r="555" spans="2:105" x14ac:dyDescent="0.15">
      <c r="B555" s="1"/>
      <c r="C555" s="1"/>
      <c r="D555" s="1"/>
      <c r="E555" s="1"/>
      <c r="F555" s="1"/>
      <c r="G555" s="1"/>
      <c r="H555" s="1"/>
      <c r="I555" s="1"/>
      <c r="J555" s="1"/>
      <c r="K555" s="1"/>
      <c r="L555" s="1"/>
      <c r="M555" s="1"/>
      <c r="N555" s="1"/>
      <c r="Z555" s="1"/>
      <c r="AA555" s="1"/>
      <c r="CV555" s="1"/>
    </row>
    <row r="556" spans="2:105" x14ac:dyDescent="0.15">
      <c r="K556" s="1"/>
      <c r="L556" s="1"/>
      <c r="M556" s="1"/>
      <c r="N556" s="1"/>
      <c r="Z556" s="1"/>
      <c r="AA556" s="1"/>
      <c r="CV556" s="1"/>
    </row>
  </sheetData>
  <mergeCells count="103">
    <mergeCell ref="B7:F7"/>
    <mergeCell ref="B8:F8"/>
    <mergeCell ref="G8:K8"/>
    <mergeCell ref="L8:N8"/>
    <mergeCell ref="O8:U8"/>
    <mergeCell ref="V8:X8"/>
    <mergeCell ref="Y8:AA8"/>
    <mergeCell ref="AB8:BA8"/>
    <mergeCell ref="BB8:BQ8"/>
    <mergeCell ref="G7:K7"/>
    <mergeCell ref="L7:N7"/>
    <mergeCell ref="O7:U7"/>
    <mergeCell ref="V7:X7"/>
    <mergeCell ref="DA9:DG9"/>
    <mergeCell ref="B9:F9"/>
    <mergeCell ref="G9:K9"/>
    <mergeCell ref="L9:N9"/>
    <mergeCell ref="O9:U9"/>
    <mergeCell ref="V9:X9"/>
    <mergeCell ref="Y9:AA9"/>
    <mergeCell ref="AB9:BA9"/>
    <mergeCell ref="BB9:BQ9"/>
    <mergeCell ref="BR9:BZ9"/>
    <mergeCell ref="CA9:CD9"/>
    <mergeCell ref="CE9:CG9"/>
    <mergeCell ref="CH9:CN9"/>
    <mergeCell ref="CO9:CV9"/>
    <mergeCell ref="CO8:CV8"/>
    <mergeCell ref="DA8:DG8"/>
    <mergeCell ref="CE7:CG7"/>
    <mergeCell ref="CH7:CN7"/>
    <mergeCell ref="CO7:CV7"/>
    <mergeCell ref="DA7:DG7"/>
    <mergeCell ref="DA4:DG4"/>
    <mergeCell ref="Y4:AA4"/>
    <mergeCell ref="AB4:BA4"/>
    <mergeCell ref="BB4:BQ4"/>
    <mergeCell ref="BR4:BZ4"/>
    <mergeCell ref="CA4:CD4"/>
    <mergeCell ref="CE4:CG4"/>
    <mergeCell ref="DA5:DG5"/>
    <mergeCell ref="CO4:CV4"/>
    <mergeCell ref="CA8:CD8"/>
    <mergeCell ref="CE8:CG8"/>
    <mergeCell ref="CH8:CN8"/>
    <mergeCell ref="Y7:AA7"/>
    <mergeCell ref="AB7:BA7"/>
    <mergeCell ref="BB7:BQ7"/>
    <mergeCell ref="BR7:BZ7"/>
    <mergeCell ref="CA7:CD7"/>
    <mergeCell ref="BR8:BZ8"/>
    <mergeCell ref="B6:F6"/>
    <mergeCell ref="G6:K6"/>
    <mergeCell ref="L6:N6"/>
    <mergeCell ref="O6:U6"/>
    <mergeCell ref="DA6:DG6"/>
    <mergeCell ref="BB6:BQ6"/>
    <mergeCell ref="BR6:BZ6"/>
    <mergeCell ref="CA6:CD6"/>
    <mergeCell ref="CE6:CG6"/>
    <mergeCell ref="CH6:CN6"/>
    <mergeCell ref="CO6:CV6"/>
    <mergeCell ref="V6:X6"/>
    <mergeCell ref="Y6:AA6"/>
    <mergeCell ref="AB6:BA6"/>
    <mergeCell ref="CO5:CV5"/>
    <mergeCell ref="BB5:BQ5"/>
    <mergeCell ref="BR5:BZ5"/>
    <mergeCell ref="CA5:CD5"/>
    <mergeCell ref="CE5:CG5"/>
    <mergeCell ref="CH5:CN5"/>
    <mergeCell ref="AB5:BA5"/>
    <mergeCell ref="CH4:CN4"/>
    <mergeCell ref="V5:X5"/>
    <mergeCell ref="Y5:AA5"/>
    <mergeCell ref="B4:F4"/>
    <mergeCell ref="G4:K4"/>
    <mergeCell ref="L4:N4"/>
    <mergeCell ref="Y3:AA3"/>
    <mergeCell ref="AB3:AT3"/>
    <mergeCell ref="BR3:BZ3"/>
    <mergeCell ref="CA3:CD3"/>
    <mergeCell ref="AU3:BA3"/>
    <mergeCell ref="B5:F5"/>
    <mergeCell ref="G5:K5"/>
    <mergeCell ref="L5:N5"/>
    <mergeCell ref="O5:U5"/>
    <mergeCell ref="O4:U4"/>
    <mergeCell ref="V4:X4"/>
    <mergeCell ref="B1:BZ2"/>
    <mergeCell ref="CA1:DG1"/>
    <mergeCell ref="CA2:CD2"/>
    <mergeCell ref="CE2:DG2"/>
    <mergeCell ref="B3:F3"/>
    <mergeCell ref="G3:K3"/>
    <mergeCell ref="L3:N3"/>
    <mergeCell ref="O3:U3"/>
    <mergeCell ref="V3:X3"/>
    <mergeCell ref="CE3:CG3"/>
    <mergeCell ref="CH3:CN3"/>
    <mergeCell ref="CO3:CV3"/>
    <mergeCell ref="DA3:DG3"/>
    <mergeCell ref="BB3:BQ3"/>
  </mergeCells>
  <phoneticPr fontId="3"/>
  <conditionalFormatting sqref="CA2">
    <cfRule type="expression" dxfId="8" priority="1">
      <formula>TODAY()&gt;$CA$2</formula>
    </cfRule>
  </conditionalFormatting>
  <printOptions horizontalCentered="1"/>
  <pageMargins left="0.23622047244094491" right="0.23622047244094491" top="0.74803149606299213" bottom="0.74803149606299213" header="0.31496062992125984" footer="0.31496062992125984"/>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pageSetUpPr fitToPage="1"/>
  </sheetPr>
  <dimension ref="A1:DD562"/>
  <sheetViews>
    <sheetView view="pageBreakPreview" zoomScaleNormal="98" zoomScaleSheetLayoutView="100" workbookViewId="0">
      <selection activeCell="CE9" sqref="CE9"/>
    </sheetView>
  </sheetViews>
  <sheetFormatPr defaultColWidth="9" defaultRowHeight="13.5" outlineLevelCol="1" x14ac:dyDescent="0.15"/>
  <cols>
    <col min="1" max="1" width="1.625" style="1" customWidth="1"/>
    <col min="2" max="11" width="1.625" style="2" customWidth="1"/>
    <col min="12" max="20" width="1.625" style="1" customWidth="1"/>
    <col min="21" max="22" width="1.625" style="1" customWidth="1" outlineLevel="1"/>
    <col min="23" max="24" width="1.625" style="10" customWidth="1"/>
    <col min="25" max="49" width="1.625" style="1" customWidth="1"/>
    <col min="50" max="50" width="7.75" style="1" customWidth="1"/>
    <col min="51" max="75" width="1.625" style="1" customWidth="1"/>
    <col min="76" max="79" width="2.625" style="1" customWidth="1"/>
    <col min="80" max="96" width="1.625" style="1" customWidth="1"/>
    <col min="97" max="97" width="1.625" style="5" customWidth="1"/>
    <col min="98" max="98" width="5.25" style="5" hidden="1" customWidth="1" outlineLevel="1"/>
    <col min="99" max="99" width="11" style="5" hidden="1" customWidth="1" outlineLevel="1"/>
    <col min="100" max="101" width="31.25" style="5" hidden="1" customWidth="1" outlineLevel="1"/>
    <col min="102" max="102" width="1.625" style="5" customWidth="1" collapsed="1"/>
    <col min="103" max="108" width="1.625" style="1" customWidth="1"/>
    <col min="109" max="16384" width="9" style="1"/>
  </cols>
  <sheetData>
    <row r="1" spans="1:108"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6"/>
      <c r="BX1" s="491" t="s">
        <v>87</v>
      </c>
      <c r="BY1" s="492"/>
      <c r="BZ1" s="492"/>
      <c r="CA1" s="492"/>
      <c r="CB1" s="492"/>
      <c r="CC1" s="492"/>
      <c r="CD1" s="492"/>
      <c r="CE1" s="492"/>
      <c r="CF1" s="492"/>
      <c r="CG1" s="492"/>
      <c r="CH1" s="492"/>
      <c r="CI1" s="492"/>
      <c r="CJ1" s="492"/>
      <c r="CK1" s="492"/>
      <c r="CL1" s="492"/>
      <c r="CM1" s="492"/>
      <c r="CN1" s="492"/>
      <c r="CO1" s="492"/>
      <c r="CP1" s="492"/>
      <c r="CQ1" s="492"/>
      <c r="CR1" s="492"/>
      <c r="CS1" s="492"/>
      <c r="CT1" s="492"/>
      <c r="CU1" s="492"/>
      <c r="CV1" s="492"/>
      <c r="CW1" s="492"/>
      <c r="CX1" s="492"/>
      <c r="CY1" s="492"/>
      <c r="CZ1" s="492"/>
      <c r="DA1" s="492"/>
      <c r="DB1" s="492"/>
      <c r="DC1" s="492"/>
      <c r="DD1" s="493"/>
    </row>
    <row r="2" spans="1:108"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8"/>
      <c r="BX2" s="382" t="s">
        <v>57</v>
      </c>
      <c r="BY2" s="382"/>
      <c r="BZ2" s="382"/>
      <c r="CA2" s="382"/>
      <c r="CB2" s="582" t="s">
        <v>107</v>
      </c>
      <c r="CC2" s="582"/>
      <c r="CD2" s="582"/>
      <c r="CE2" s="582"/>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582"/>
      <c r="DD2" s="582"/>
    </row>
    <row r="3" spans="1:108" s="3" customFormat="1" ht="30" customHeight="1" x14ac:dyDescent="0.15">
      <c r="A3" s="7"/>
      <c r="B3" s="387" t="s">
        <v>204</v>
      </c>
      <c r="C3" s="388"/>
      <c r="D3" s="388"/>
      <c r="E3" s="388"/>
      <c r="F3" s="389"/>
      <c r="G3" s="387" t="s">
        <v>194</v>
      </c>
      <c r="H3" s="388"/>
      <c r="I3" s="388"/>
      <c r="J3" s="388"/>
      <c r="K3" s="389"/>
      <c r="L3" s="390" t="s">
        <v>2</v>
      </c>
      <c r="M3" s="391"/>
      <c r="N3" s="391"/>
      <c r="O3" s="391"/>
      <c r="P3" s="391"/>
      <c r="Q3" s="391"/>
      <c r="R3" s="392"/>
      <c r="S3" s="390" t="s">
        <v>75</v>
      </c>
      <c r="T3" s="391"/>
      <c r="U3" s="392"/>
      <c r="V3" s="403" t="s">
        <v>54</v>
      </c>
      <c r="W3" s="404"/>
      <c r="X3" s="405"/>
      <c r="Y3" s="406" t="s">
        <v>3</v>
      </c>
      <c r="Z3" s="407"/>
      <c r="AA3" s="407"/>
      <c r="AB3" s="407"/>
      <c r="AC3" s="407"/>
      <c r="AD3" s="407"/>
      <c r="AE3" s="407"/>
      <c r="AF3" s="407"/>
      <c r="AG3" s="407"/>
      <c r="AH3" s="407"/>
      <c r="AI3" s="407"/>
      <c r="AJ3" s="407"/>
      <c r="AK3" s="407"/>
      <c r="AL3" s="407"/>
      <c r="AM3" s="407"/>
      <c r="AN3" s="407"/>
      <c r="AO3" s="407"/>
      <c r="AP3" s="407"/>
      <c r="AQ3" s="407"/>
      <c r="AR3" s="408" t="s">
        <v>4</v>
      </c>
      <c r="AS3" s="409"/>
      <c r="AT3" s="409"/>
      <c r="AU3" s="409"/>
      <c r="AV3" s="409"/>
      <c r="AW3" s="409"/>
      <c r="AX3" s="410"/>
      <c r="AY3" s="397" t="s">
        <v>5</v>
      </c>
      <c r="AZ3" s="398"/>
      <c r="BA3" s="398"/>
      <c r="BB3" s="398"/>
      <c r="BC3" s="398"/>
      <c r="BD3" s="398"/>
      <c r="BE3" s="398"/>
      <c r="BF3" s="398"/>
      <c r="BG3" s="398"/>
      <c r="BH3" s="398"/>
      <c r="BI3" s="398"/>
      <c r="BJ3" s="398"/>
      <c r="BK3" s="398"/>
      <c r="BL3" s="398"/>
      <c r="BM3" s="398"/>
      <c r="BN3" s="399"/>
      <c r="BO3" s="400" t="s">
        <v>6</v>
      </c>
      <c r="BP3" s="401"/>
      <c r="BQ3" s="401"/>
      <c r="BR3" s="401"/>
      <c r="BS3" s="401"/>
      <c r="BT3" s="401"/>
      <c r="BU3" s="401"/>
      <c r="BV3" s="401"/>
      <c r="BW3" s="402"/>
      <c r="BX3" s="393" t="s">
        <v>7</v>
      </c>
      <c r="BY3" s="393"/>
      <c r="BZ3" s="393"/>
      <c r="CA3" s="393"/>
      <c r="CB3" s="393" t="s">
        <v>8</v>
      </c>
      <c r="CC3" s="393"/>
      <c r="CD3" s="393"/>
      <c r="CE3" s="394" t="s">
        <v>9</v>
      </c>
      <c r="CF3" s="394"/>
      <c r="CG3" s="394"/>
      <c r="CH3" s="394"/>
      <c r="CI3" s="394"/>
      <c r="CJ3" s="394"/>
      <c r="CK3" s="394"/>
      <c r="CL3" s="395" t="s">
        <v>15</v>
      </c>
      <c r="CM3" s="395"/>
      <c r="CN3" s="395"/>
      <c r="CO3" s="395"/>
      <c r="CP3" s="395"/>
      <c r="CQ3" s="395"/>
      <c r="CR3" s="395"/>
      <c r="CS3" s="395"/>
      <c r="CT3" s="25" t="s">
        <v>1</v>
      </c>
      <c r="CU3" s="26" t="s">
        <v>26</v>
      </c>
      <c r="CV3" s="26" t="s">
        <v>27</v>
      </c>
      <c r="CW3" s="26" t="s">
        <v>10</v>
      </c>
      <c r="CX3" s="396" t="s">
        <v>20</v>
      </c>
      <c r="CY3" s="396"/>
      <c r="CZ3" s="396"/>
      <c r="DA3" s="396"/>
      <c r="DB3" s="396"/>
      <c r="DC3" s="396"/>
      <c r="DD3" s="396"/>
    </row>
    <row r="4" spans="1:108" ht="30" customHeight="1" x14ac:dyDescent="0.15">
      <c r="B4" s="217">
        <v>45030</v>
      </c>
      <c r="C4" s="218"/>
      <c r="D4" s="218"/>
      <c r="E4" s="218"/>
      <c r="F4" s="219"/>
      <c r="G4" s="614">
        <v>2</v>
      </c>
      <c r="H4" s="615"/>
      <c r="I4" s="615"/>
      <c r="J4" s="615"/>
      <c r="K4" s="616"/>
      <c r="L4" s="241" t="s">
        <v>60</v>
      </c>
      <c r="M4" s="221"/>
      <c r="N4" s="221"/>
      <c r="O4" s="221"/>
      <c r="P4" s="221"/>
      <c r="Q4" s="221"/>
      <c r="R4" s="222"/>
      <c r="S4" s="229"/>
      <c r="T4" s="230"/>
      <c r="U4" s="231"/>
      <c r="V4" s="229">
        <v>45062</v>
      </c>
      <c r="W4" s="230"/>
      <c r="X4" s="231"/>
      <c r="Y4" s="241" t="s">
        <v>76</v>
      </c>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2"/>
      <c r="AY4" s="241"/>
      <c r="AZ4" s="221"/>
      <c r="BA4" s="221"/>
      <c r="BB4" s="221"/>
      <c r="BC4" s="221"/>
      <c r="BD4" s="221"/>
      <c r="BE4" s="221"/>
      <c r="BF4" s="221"/>
      <c r="BG4" s="221"/>
      <c r="BH4" s="221"/>
      <c r="BI4" s="221"/>
      <c r="BJ4" s="221"/>
      <c r="BK4" s="221"/>
      <c r="BL4" s="221"/>
      <c r="BM4" s="221"/>
      <c r="BN4" s="222"/>
      <c r="BO4" s="275" t="s">
        <v>61</v>
      </c>
      <c r="BP4" s="276"/>
      <c r="BQ4" s="276"/>
      <c r="BR4" s="276"/>
      <c r="BS4" s="276"/>
      <c r="BT4" s="276"/>
      <c r="BU4" s="276"/>
      <c r="BV4" s="276"/>
      <c r="BW4" s="277"/>
      <c r="BX4" s="226">
        <v>1980</v>
      </c>
      <c r="BY4" s="227"/>
      <c r="BZ4" s="227"/>
      <c r="CA4" s="228"/>
      <c r="CB4" s="226">
        <v>1</v>
      </c>
      <c r="CC4" s="227"/>
      <c r="CD4" s="228"/>
      <c r="CE4" s="226">
        <f>BX4*CB4</f>
        <v>1980</v>
      </c>
      <c r="CF4" s="227"/>
      <c r="CG4" s="227"/>
      <c r="CH4" s="227"/>
      <c r="CI4" s="227"/>
      <c r="CJ4" s="227"/>
      <c r="CK4" s="228"/>
      <c r="CL4" s="226">
        <f>CE4</f>
        <v>1980</v>
      </c>
      <c r="CM4" s="227"/>
      <c r="CN4" s="227"/>
      <c r="CO4" s="227"/>
      <c r="CP4" s="227"/>
      <c r="CQ4" s="227"/>
      <c r="CR4" s="227"/>
      <c r="CS4" s="228"/>
      <c r="CT4" s="13" t="s">
        <v>11</v>
      </c>
      <c r="CU4" s="14" t="s">
        <v>12</v>
      </c>
      <c r="CV4" s="14" t="s">
        <v>13</v>
      </c>
      <c r="CW4" s="14" t="s">
        <v>14</v>
      </c>
      <c r="CX4" s="429">
        <f>2573000-CL4</f>
        <v>2571020</v>
      </c>
      <c r="CY4" s="429"/>
      <c r="CZ4" s="429"/>
      <c r="DA4" s="429"/>
      <c r="DB4" s="429"/>
      <c r="DC4" s="429"/>
      <c r="DD4" s="429"/>
    </row>
    <row r="5" spans="1:108" ht="30" customHeight="1" x14ac:dyDescent="0.15">
      <c r="B5" s="217">
        <v>45029</v>
      </c>
      <c r="C5" s="218"/>
      <c r="D5" s="218"/>
      <c r="E5" s="218"/>
      <c r="F5" s="219"/>
      <c r="G5" s="283">
        <v>3</v>
      </c>
      <c r="H5" s="284"/>
      <c r="I5" s="284"/>
      <c r="J5" s="284"/>
      <c r="K5" s="285"/>
      <c r="L5" s="241" t="s">
        <v>60</v>
      </c>
      <c r="M5" s="221"/>
      <c r="N5" s="221"/>
      <c r="O5" s="221"/>
      <c r="P5" s="221"/>
      <c r="Q5" s="221"/>
      <c r="R5" s="222"/>
      <c r="S5" s="229"/>
      <c r="T5" s="230"/>
      <c r="U5" s="231"/>
      <c r="V5" s="229">
        <v>45077</v>
      </c>
      <c r="W5" s="230"/>
      <c r="X5" s="231"/>
      <c r="Y5" s="241" t="s">
        <v>91</v>
      </c>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2"/>
      <c r="AY5" s="241" t="s">
        <v>92</v>
      </c>
      <c r="AZ5" s="221"/>
      <c r="BA5" s="221"/>
      <c r="BB5" s="221"/>
      <c r="BC5" s="221"/>
      <c r="BD5" s="221"/>
      <c r="BE5" s="221"/>
      <c r="BF5" s="221"/>
      <c r="BG5" s="221"/>
      <c r="BH5" s="221"/>
      <c r="BI5" s="221"/>
      <c r="BJ5" s="221"/>
      <c r="BK5" s="221"/>
      <c r="BL5" s="221"/>
      <c r="BM5" s="221"/>
      <c r="BN5" s="222"/>
      <c r="BO5" s="275" t="s">
        <v>44</v>
      </c>
      <c r="BP5" s="276"/>
      <c r="BQ5" s="276"/>
      <c r="BR5" s="276"/>
      <c r="BS5" s="276"/>
      <c r="BT5" s="276"/>
      <c r="BU5" s="276"/>
      <c r="BV5" s="276"/>
      <c r="BW5" s="277"/>
      <c r="BX5" s="226">
        <v>1002</v>
      </c>
      <c r="BY5" s="227"/>
      <c r="BZ5" s="227"/>
      <c r="CA5" s="228"/>
      <c r="CB5" s="226">
        <v>1</v>
      </c>
      <c r="CC5" s="227"/>
      <c r="CD5" s="228"/>
      <c r="CE5" s="226">
        <f>BX5*CB5</f>
        <v>1002</v>
      </c>
      <c r="CF5" s="227"/>
      <c r="CG5" s="227"/>
      <c r="CH5" s="227"/>
      <c r="CI5" s="227"/>
      <c r="CJ5" s="227"/>
      <c r="CK5" s="228"/>
      <c r="CL5" s="226">
        <f>CL4+CE5</f>
        <v>2982</v>
      </c>
      <c r="CM5" s="227"/>
      <c r="CN5" s="227"/>
      <c r="CO5" s="227"/>
      <c r="CP5" s="227"/>
      <c r="CQ5" s="227"/>
      <c r="CR5" s="227"/>
      <c r="CS5" s="228"/>
      <c r="CT5" s="13" t="s">
        <v>11</v>
      </c>
      <c r="CU5" s="14" t="s">
        <v>12</v>
      </c>
      <c r="CV5" s="14" t="s">
        <v>13</v>
      </c>
      <c r="CW5" s="14" t="s">
        <v>14</v>
      </c>
      <c r="CX5" s="429">
        <f>2573000-CL5</f>
        <v>2570018</v>
      </c>
      <c r="CY5" s="429"/>
      <c r="CZ5" s="429"/>
      <c r="DA5" s="429"/>
      <c r="DB5" s="429"/>
      <c r="DC5" s="429"/>
      <c r="DD5" s="429"/>
    </row>
    <row r="6" spans="1:108" ht="30" customHeight="1" x14ac:dyDescent="0.15">
      <c r="B6" s="217">
        <v>45048</v>
      </c>
      <c r="C6" s="218"/>
      <c r="D6" s="218"/>
      <c r="E6" s="218"/>
      <c r="F6" s="219"/>
      <c r="G6" s="283">
        <v>8</v>
      </c>
      <c r="H6" s="284"/>
      <c r="I6" s="284"/>
      <c r="J6" s="284"/>
      <c r="K6" s="285"/>
      <c r="L6" s="241" t="s">
        <v>536</v>
      </c>
      <c r="M6" s="221"/>
      <c r="N6" s="221"/>
      <c r="O6" s="221"/>
      <c r="P6" s="221"/>
      <c r="Q6" s="221"/>
      <c r="R6" s="222"/>
      <c r="S6" s="229"/>
      <c r="T6" s="230"/>
      <c r="U6" s="231"/>
      <c r="V6" s="229">
        <v>45077</v>
      </c>
      <c r="W6" s="230"/>
      <c r="X6" s="231"/>
      <c r="Y6" s="275" t="s">
        <v>96</v>
      </c>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c r="AY6" s="241"/>
      <c r="AZ6" s="221"/>
      <c r="BA6" s="221"/>
      <c r="BB6" s="221"/>
      <c r="BC6" s="221"/>
      <c r="BD6" s="221"/>
      <c r="BE6" s="221"/>
      <c r="BF6" s="221"/>
      <c r="BG6" s="221"/>
      <c r="BH6" s="221"/>
      <c r="BI6" s="221"/>
      <c r="BJ6" s="221"/>
      <c r="BK6" s="221"/>
      <c r="BL6" s="221"/>
      <c r="BM6" s="221"/>
      <c r="BN6" s="222"/>
      <c r="BO6" s="241" t="s">
        <v>97</v>
      </c>
      <c r="BP6" s="221"/>
      <c r="BQ6" s="221"/>
      <c r="BR6" s="221"/>
      <c r="BS6" s="221"/>
      <c r="BT6" s="221"/>
      <c r="BU6" s="221"/>
      <c r="BV6" s="221"/>
      <c r="BW6" s="222"/>
      <c r="BX6" s="235">
        <v>33000</v>
      </c>
      <c r="BY6" s="236"/>
      <c r="BZ6" s="236"/>
      <c r="CA6" s="237"/>
      <c r="CB6" s="226">
        <v>1</v>
      </c>
      <c r="CC6" s="227"/>
      <c r="CD6" s="228"/>
      <c r="CE6" s="226">
        <f>BX6*CB6</f>
        <v>33000</v>
      </c>
      <c r="CF6" s="227"/>
      <c r="CG6" s="227"/>
      <c r="CH6" s="227"/>
      <c r="CI6" s="227"/>
      <c r="CJ6" s="227"/>
      <c r="CK6" s="228"/>
      <c r="CL6" s="226">
        <f>CL5+CE6</f>
        <v>35982</v>
      </c>
      <c r="CM6" s="227"/>
      <c r="CN6" s="227"/>
      <c r="CO6" s="227"/>
      <c r="CP6" s="227"/>
      <c r="CQ6" s="227"/>
      <c r="CR6" s="227"/>
      <c r="CS6" s="228"/>
      <c r="CT6" s="13" t="s">
        <v>11</v>
      </c>
      <c r="CU6" s="14" t="s">
        <v>12</v>
      </c>
      <c r="CV6" s="14" t="s">
        <v>13</v>
      </c>
      <c r="CW6" s="14" t="s">
        <v>14</v>
      </c>
      <c r="CX6" s="429">
        <f t="shared" ref="CX6:CX56" si="0">2573000-CL6</f>
        <v>2537018</v>
      </c>
      <c r="CY6" s="429"/>
      <c r="CZ6" s="429"/>
      <c r="DA6" s="429"/>
      <c r="DB6" s="429"/>
      <c r="DC6" s="429"/>
      <c r="DD6" s="429"/>
    </row>
    <row r="7" spans="1:108" ht="30" customHeight="1" x14ac:dyDescent="0.15">
      <c r="B7" s="217">
        <v>45064</v>
      </c>
      <c r="C7" s="218"/>
      <c r="D7" s="218"/>
      <c r="E7" s="218"/>
      <c r="F7" s="219"/>
      <c r="G7" s="362">
        <v>14</v>
      </c>
      <c r="H7" s="363"/>
      <c r="I7" s="363"/>
      <c r="J7" s="363"/>
      <c r="K7" s="364"/>
      <c r="L7" s="241" t="s">
        <v>125</v>
      </c>
      <c r="M7" s="221"/>
      <c r="N7" s="221"/>
      <c r="O7" s="221"/>
      <c r="P7" s="221"/>
      <c r="Q7" s="221"/>
      <c r="R7" s="222"/>
      <c r="S7" s="229"/>
      <c r="T7" s="230"/>
      <c r="U7" s="231"/>
      <c r="V7" s="229">
        <v>45483</v>
      </c>
      <c r="W7" s="230"/>
      <c r="X7" s="231"/>
      <c r="Y7" s="241" t="s">
        <v>730</v>
      </c>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c r="AY7" s="241"/>
      <c r="AZ7" s="221"/>
      <c r="BA7" s="221"/>
      <c r="BB7" s="221"/>
      <c r="BC7" s="221"/>
      <c r="BD7" s="221"/>
      <c r="BE7" s="221"/>
      <c r="BF7" s="221"/>
      <c r="BG7" s="221"/>
      <c r="BH7" s="221"/>
      <c r="BI7" s="221"/>
      <c r="BJ7" s="221"/>
      <c r="BK7" s="221"/>
      <c r="BL7" s="221"/>
      <c r="BM7" s="221"/>
      <c r="BN7" s="222"/>
      <c r="BO7" s="241" t="s">
        <v>543</v>
      </c>
      <c r="BP7" s="221"/>
      <c r="BQ7" s="221"/>
      <c r="BR7" s="221"/>
      <c r="BS7" s="221"/>
      <c r="BT7" s="221"/>
      <c r="BU7" s="221"/>
      <c r="BV7" s="221"/>
      <c r="BW7" s="222"/>
      <c r="BX7" s="238">
        <v>75000</v>
      </c>
      <c r="BY7" s="239"/>
      <c r="BZ7" s="239"/>
      <c r="CA7" s="240"/>
      <c r="CB7" s="226">
        <v>1</v>
      </c>
      <c r="CC7" s="227"/>
      <c r="CD7" s="228"/>
      <c r="CE7" s="226">
        <f>BX7*CB7</f>
        <v>75000</v>
      </c>
      <c r="CF7" s="227"/>
      <c r="CG7" s="227"/>
      <c r="CH7" s="227"/>
      <c r="CI7" s="227"/>
      <c r="CJ7" s="227"/>
      <c r="CK7" s="228"/>
      <c r="CL7" s="226">
        <f>CL6+CE7</f>
        <v>110982</v>
      </c>
      <c r="CM7" s="227"/>
      <c r="CN7" s="227"/>
      <c r="CO7" s="227"/>
      <c r="CP7" s="227"/>
      <c r="CQ7" s="227"/>
      <c r="CR7" s="227"/>
      <c r="CS7" s="228"/>
      <c r="CT7" s="13" t="s">
        <v>11</v>
      </c>
      <c r="CU7" s="14" t="s">
        <v>12</v>
      </c>
      <c r="CV7" s="14" t="s">
        <v>13</v>
      </c>
      <c r="CW7" s="14" t="s">
        <v>14</v>
      </c>
      <c r="CX7" s="429">
        <f t="shared" si="0"/>
        <v>2462018</v>
      </c>
      <c r="CY7" s="429"/>
      <c r="CZ7" s="429"/>
      <c r="DA7" s="429"/>
      <c r="DB7" s="429"/>
      <c r="DC7" s="429"/>
      <c r="DD7" s="429"/>
    </row>
    <row r="8" spans="1:108" ht="30" customHeight="1" x14ac:dyDescent="0.15">
      <c r="B8" s="559">
        <v>45068</v>
      </c>
      <c r="C8" s="560"/>
      <c r="D8" s="560"/>
      <c r="E8" s="560"/>
      <c r="F8" s="561"/>
      <c r="G8" s="562">
        <v>15</v>
      </c>
      <c r="H8" s="563"/>
      <c r="I8" s="563"/>
      <c r="J8" s="563"/>
      <c r="K8" s="564"/>
      <c r="L8" s="220" t="s">
        <v>117</v>
      </c>
      <c r="M8" s="565"/>
      <c r="N8" s="565"/>
      <c r="O8" s="565"/>
      <c r="P8" s="565"/>
      <c r="Q8" s="565"/>
      <c r="R8" s="566"/>
      <c r="S8" s="567"/>
      <c r="T8" s="568"/>
      <c r="U8" s="569"/>
      <c r="V8" s="567">
        <v>45093</v>
      </c>
      <c r="W8" s="568"/>
      <c r="X8" s="569"/>
      <c r="Y8" s="590" t="s">
        <v>121</v>
      </c>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6"/>
      <c r="AY8" s="220" t="s">
        <v>119</v>
      </c>
      <c r="AZ8" s="565"/>
      <c r="BA8" s="565"/>
      <c r="BB8" s="565"/>
      <c r="BC8" s="565"/>
      <c r="BD8" s="565"/>
      <c r="BE8" s="565"/>
      <c r="BF8" s="565"/>
      <c r="BG8" s="565"/>
      <c r="BH8" s="565"/>
      <c r="BI8" s="565"/>
      <c r="BJ8" s="565"/>
      <c r="BK8" s="565"/>
      <c r="BL8" s="565"/>
      <c r="BM8" s="565"/>
      <c r="BN8" s="566"/>
      <c r="BO8" s="220" t="s">
        <v>120</v>
      </c>
      <c r="BP8" s="565"/>
      <c r="BQ8" s="565"/>
      <c r="BR8" s="565"/>
      <c r="BS8" s="565"/>
      <c r="BT8" s="565"/>
      <c r="BU8" s="565"/>
      <c r="BV8" s="565"/>
      <c r="BW8" s="566"/>
      <c r="BX8" s="591">
        <v>246.31800000000001</v>
      </c>
      <c r="BY8" s="592"/>
      <c r="BZ8" s="592"/>
      <c r="CA8" s="593"/>
      <c r="CB8" s="555">
        <v>5</v>
      </c>
      <c r="CC8" s="556"/>
      <c r="CD8" s="557"/>
      <c r="CE8" s="555">
        <f>BX8*CB8</f>
        <v>1231.5900000000001</v>
      </c>
      <c r="CF8" s="556"/>
      <c r="CG8" s="556"/>
      <c r="CH8" s="556"/>
      <c r="CI8" s="556"/>
      <c r="CJ8" s="556"/>
      <c r="CK8" s="557"/>
      <c r="CL8" s="555">
        <f>CL7+CE8</f>
        <v>112213.59</v>
      </c>
      <c r="CM8" s="556"/>
      <c r="CN8" s="556"/>
      <c r="CO8" s="556"/>
      <c r="CP8" s="556"/>
      <c r="CQ8" s="556"/>
      <c r="CR8" s="556"/>
      <c r="CS8" s="557"/>
      <c r="CT8" s="88" t="s">
        <v>11</v>
      </c>
      <c r="CU8" s="89" t="s">
        <v>12</v>
      </c>
      <c r="CV8" s="89" t="s">
        <v>13</v>
      </c>
      <c r="CW8" s="89" t="s">
        <v>14</v>
      </c>
      <c r="CX8" s="429">
        <f t="shared" si="0"/>
        <v>2460786.41</v>
      </c>
      <c r="CY8" s="429"/>
      <c r="CZ8" s="429"/>
      <c r="DA8" s="429"/>
      <c r="DB8" s="429"/>
      <c r="DC8" s="429"/>
      <c r="DD8" s="429"/>
    </row>
    <row r="9" spans="1:108" ht="30" customHeight="1" x14ac:dyDescent="0.15">
      <c r="B9" s="652"/>
      <c r="C9" s="653"/>
      <c r="D9" s="653"/>
      <c r="E9" s="653"/>
      <c r="F9" s="654"/>
      <c r="G9" s="90"/>
      <c r="H9" s="91"/>
      <c r="I9" s="91"/>
      <c r="J9" s="91"/>
      <c r="K9" s="92"/>
      <c r="L9" s="93"/>
      <c r="M9" s="94"/>
      <c r="N9" s="94"/>
      <c r="O9" s="94"/>
      <c r="P9" s="94"/>
      <c r="Q9" s="94"/>
      <c r="R9" s="95"/>
      <c r="S9" s="96"/>
      <c r="T9" s="97"/>
      <c r="U9" s="98"/>
      <c r="V9" s="96"/>
      <c r="W9" s="97"/>
      <c r="X9" s="98"/>
      <c r="Y9" s="584" t="s">
        <v>153</v>
      </c>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c r="AY9" s="93"/>
      <c r="AZ9" s="94"/>
      <c r="BA9" s="94"/>
      <c r="BB9" s="94"/>
      <c r="BC9" s="94"/>
      <c r="BD9" s="94"/>
      <c r="BE9" s="94"/>
      <c r="BF9" s="94"/>
      <c r="BG9" s="94"/>
      <c r="BH9" s="94"/>
      <c r="BI9" s="94"/>
      <c r="BJ9" s="94"/>
      <c r="BK9" s="94"/>
      <c r="BL9" s="94"/>
      <c r="BM9" s="94"/>
      <c r="BN9" s="95"/>
      <c r="BO9" s="93"/>
      <c r="BP9" s="94"/>
      <c r="BQ9" s="94"/>
      <c r="BR9" s="94"/>
      <c r="BS9" s="94"/>
      <c r="BT9" s="94"/>
      <c r="BU9" s="94"/>
      <c r="BV9" s="94"/>
      <c r="BW9" s="95"/>
      <c r="BX9" s="99"/>
      <c r="BY9" s="100"/>
      <c r="BZ9" s="100"/>
      <c r="CA9" s="101"/>
      <c r="CB9" s="102"/>
      <c r="CC9" s="103"/>
      <c r="CD9" s="104"/>
      <c r="CE9" s="102"/>
      <c r="CF9" s="103"/>
      <c r="CG9" s="103"/>
      <c r="CH9" s="103"/>
      <c r="CI9" s="103"/>
      <c r="CJ9" s="103"/>
      <c r="CK9" s="104"/>
      <c r="CL9" s="102"/>
      <c r="CM9" s="103"/>
      <c r="CN9" s="103"/>
      <c r="CO9" s="103"/>
      <c r="CP9" s="103"/>
      <c r="CQ9" s="103"/>
      <c r="CR9" s="103"/>
      <c r="CS9" s="104"/>
      <c r="CT9" s="105"/>
      <c r="CU9" s="106"/>
      <c r="CV9" s="106"/>
      <c r="CW9" s="106"/>
      <c r="CX9" s="429">
        <f t="shared" si="0"/>
        <v>2573000</v>
      </c>
      <c r="CY9" s="429"/>
      <c r="CZ9" s="429"/>
      <c r="DA9" s="429"/>
      <c r="DB9" s="429"/>
      <c r="DC9" s="429"/>
      <c r="DD9" s="429"/>
    </row>
    <row r="10" spans="1:108" ht="30" customHeight="1" x14ac:dyDescent="0.15">
      <c r="B10" s="217">
        <v>45069</v>
      </c>
      <c r="C10" s="218"/>
      <c r="D10" s="218"/>
      <c r="E10" s="218"/>
      <c r="F10" s="219"/>
      <c r="G10" s="362">
        <v>16</v>
      </c>
      <c r="H10" s="363"/>
      <c r="I10" s="363"/>
      <c r="J10" s="363"/>
      <c r="K10" s="364"/>
      <c r="L10" s="241" t="s">
        <v>72</v>
      </c>
      <c r="M10" s="221"/>
      <c r="N10" s="221"/>
      <c r="O10" s="221"/>
      <c r="P10" s="221"/>
      <c r="Q10" s="221"/>
      <c r="R10" s="222"/>
      <c r="S10" s="229"/>
      <c r="T10" s="230"/>
      <c r="U10" s="231"/>
      <c r="V10" s="229">
        <v>45071</v>
      </c>
      <c r="W10" s="230"/>
      <c r="X10" s="231"/>
      <c r="Y10" s="241" t="s">
        <v>123</v>
      </c>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2"/>
      <c r="AY10" s="241" t="s">
        <v>124</v>
      </c>
      <c r="AZ10" s="221"/>
      <c r="BA10" s="221"/>
      <c r="BB10" s="221"/>
      <c r="BC10" s="221"/>
      <c r="BD10" s="221"/>
      <c r="BE10" s="221"/>
      <c r="BF10" s="221"/>
      <c r="BG10" s="221"/>
      <c r="BH10" s="221"/>
      <c r="BI10" s="221"/>
      <c r="BJ10" s="221"/>
      <c r="BK10" s="221"/>
      <c r="BL10" s="221"/>
      <c r="BM10" s="221"/>
      <c r="BN10" s="222"/>
      <c r="BO10" s="241" t="s">
        <v>122</v>
      </c>
      <c r="BP10" s="221"/>
      <c r="BQ10" s="221"/>
      <c r="BR10" s="221"/>
      <c r="BS10" s="221"/>
      <c r="BT10" s="221"/>
      <c r="BU10" s="221"/>
      <c r="BV10" s="221"/>
      <c r="BW10" s="222"/>
      <c r="BX10" s="226">
        <v>9000</v>
      </c>
      <c r="BY10" s="227"/>
      <c r="BZ10" s="227"/>
      <c r="CA10" s="228"/>
      <c r="CB10" s="226">
        <v>2</v>
      </c>
      <c r="CC10" s="227"/>
      <c r="CD10" s="228"/>
      <c r="CE10" s="226">
        <f t="shared" ref="CE10:CE18" si="1">BX10*CB10</f>
        <v>18000</v>
      </c>
      <c r="CF10" s="227"/>
      <c r="CG10" s="227"/>
      <c r="CH10" s="227"/>
      <c r="CI10" s="227"/>
      <c r="CJ10" s="227"/>
      <c r="CK10" s="228"/>
      <c r="CL10" s="226">
        <f>CL8+CE10</f>
        <v>130213.59</v>
      </c>
      <c r="CM10" s="227"/>
      <c r="CN10" s="227"/>
      <c r="CO10" s="227"/>
      <c r="CP10" s="227"/>
      <c r="CQ10" s="227"/>
      <c r="CR10" s="227"/>
      <c r="CS10" s="228"/>
      <c r="CT10" s="13" t="s">
        <v>11</v>
      </c>
      <c r="CU10" s="14" t="s">
        <v>12</v>
      </c>
      <c r="CV10" s="14" t="s">
        <v>13</v>
      </c>
      <c r="CW10" s="14" t="s">
        <v>14</v>
      </c>
      <c r="CX10" s="429">
        <f t="shared" si="0"/>
        <v>2442786.41</v>
      </c>
      <c r="CY10" s="429"/>
      <c r="CZ10" s="429"/>
      <c r="DA10" s="429"/>
      <c r="DB10" s="429"/>
      <c r="DC10" s="429"/>
      <c r="DD10" s="429"/>
    </row>
    <row r="11" spans="1:108" s="12" customFormat="1" ht="30" customHeight="1" x14ac:dyDescent="0.15">
      <c r="B11" s="217">
        <v>45069</v>
      </c>
      <c r="C11" s="218"/>
      <c r="D11" s="218"/>
      <c r="E11" s="218"/>
      <c r="F11" s="219"/>
      <c r="G11" s="362">
        <v>16</v>
      </c>
      <c r="H11" s="363"/>
      <c r="I11" s="363"/>
      <c r="J11" s="363"/>
      <c r="K11" s="364"/>
      <c r="L11" s="241" t="s">
        <v>73</v>
      </c>
      <c r="M11" s="221"/>
      <c r="N11" s="221"/>
      <c r="O11" s="221"/>
      <c r="P11" s="221"/>
      <c r="Q11" s="221"/>
      <c r="R11" s="222"/>
      <c r="S11" s="229"/>
      <c r="T11" s="230"/>
      <c r="U11" s="231"/>
      <c r="V11" s="229">
        <v>45071</v>
      </c>
      <c r="W11" s="230"/>
      <c r="X11" s="231"/>
      <c r="Y11" s="241" t="s">
        <v>100</v>
      </c>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2"/>
      <c r="AY11" s="241"/>
      <c r="AZ11" s="221"/>
      <c r="BA11" s="221"/>
      <c r="BB11" s="221"/>
      <c r="BC11" s="221"/>
      <c r="BD11" s="221"/>
      <c r="BE11" s="221"/>
      <c r="BF11" s="221"/>
      <c r="BG11" s="221"/>
      <c r="BH11" s="221"/>
      <c r="BI11" s="221"/>
      <c r="BJ11" s="221"/>
      <c r="BK11" s="221"/>
      <c r="BL11" s="221"/>
      <c r="BM11" s="221"/>
      <c r="BN11" s="222"/>
      <c r="BO11" s="275" t="s">
        <v>102</v>
      </c>
      <c r="BP11" s="276"/>
      <c r="BQ11" s="276"/>
      <c r="BR11" s="276"/>
      <c r="BS11" s="276"/>
      <c r="BT11" s="276"/>
      <c r="BU11" s="276"/>
      <c r="BV11" s="276"/>
      <c r="BW11" s="277"/>
      <c r="BX11" s="226">
        <v>110</v>
      </c>
      <c r="BY11" s="227"/>
      <c r="BZ11" s="227"/>
      <c r="CA11" s="228"/>
      <c r="CB11" s="226">
        <v>2</v>
      </c>
      <c r="CC11" s="227"/>
      <c r="CD11" s="228"/>
      <c r="CE11" s="226">
        <f t="shared" si="1"/>
        <v>220</v>
      </c>
      <c r="CF11" s="227"/>
      <c r="CG11" s="227"/>
      <c r="CH11" s="227"/>
      <c r="CI11" s="227"/>
      <c r="CJ11" s="227"/>
      <c r="CK11" s="228"/>
      <c r="CL11" s="226">
        <f t="shared" ref="CL11:CL42" si="2">CL10+CE11</f>
        <v>130433.59</v>
      </c>
      <c r="CM11" s="227"/>
      <c r="CN11" s="227"/>
      <c r="CO11" s="227"/>
      <c r="CP11" s="227"/>
      <c r="CQ11" s="227"/>
      <c r="CR11" s="227"/>
      <c r="CS11" s="228"/>
      <c r="CT11" s="13" t="s">
        <v>11</v>
      </c>
      <c r="CU11" s="14" t="s">
        <v>12</v>
      </c>
      <c r="CV11" s="14" t="s">
        <v>13</v>
      </c>
      <c r="CW11" s="14" t="s">
        <v>14</v>
      </c>
      <c r="CX11" s="429">
        <f t="shared" si="0"/>
        <v>2442566.41</v>
      </c>
      <c r="CY11" s="429"/>
      <c r="CZ11" s="429"/>
      <c r="DA11" s="429"/>
      <c r="DB11" s="429"/>
      <c r="DC11" s="429"/>
      <c r="DD11" s="429"/>
    </row>
    <row r="12" spans="1:108" s="12" customFormat="1" ht="30" customHeight="1" x14ac:dyDescent="0.15">
      <c r="B12" s="372">
        <v>45069</v>
      </c>
      <c r="C12" s="373"/>
      <c r="D12" s="373"/>
      <c r="E12" s="373"/>
      <c r="F12" s="374"/>
      <c r="G12" s="283">
        <v>17</v>
      </c>
      <c r="H12" s="284"/>
      <c r="I12" s="284"/>
      <c r="J12" s="284"/>
      <c r="K12" s="285"/>
      <c r="L12" s="241" t="s">
        <v>125</v>
      </c>
      <c r="M12" s="221"/>
      <c r="N12" s="221"/>
      <c r="O12" s="221"/>
      <c r="P12" s="221"/>
      <c r="Q12" s="221"/>
      <c r="R12" s="222"/>
      <c r="S12" s="229"/>
      <c r="T12" s="230"/>
      <c r="U12" s="231"/>
      <c r="V12" s="229">
        <v>45504</v>
      </c>
      <c r="W12" s="230"/>
      <c r="X12" s="231"/>
      <c r="Y12" s="241" t="s">
        <v>142</v>
      </c>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2"/>
      <c r="AY12" s="422"/>
      <c r="AZ12" s="423"/>
      <c r="BA12" s="423"/>
      <c r="BB12" s="423"/>
      <c r="BC12" s="423"/>
      <c r="BD12" s="423"/>
      <c r="BE12" s="423"/>
      <c r="BF12" s="423"/>
      <c r="BG12" s="423"/>
      <c r="BH12" s="423"/>
      <c r="BI12" s="423"/>
      <c r="BJ12" s="423"/>
      <c r="BK12" s="423"/>
      <c r="BL12" s="423"/>
      <c r="BM12" s="423"/>
      <c r="BN12" s="424"/>
      <c r="BO12" s="275" t="s">
        <v>126</v>
      </c>
      <c r="BP12" s="276"/>
      <c r="BQ12" s="276"/>
      <c r="BR12" s="276"/>
      <c r="BS12" s="276"/>
      <c r="BT12" s="276"/>
      <c r="BU12" s="276"/>
      <c r="BV12" s="276"/>
      <c r="BW12" s="277"/>
      <c r="BX12" s="226">
        <v>44000</v>
      </c>
      <c r="BY12" s="227"/>
      <c r="BZ12" s="227"/>
      <c r="CA12" s="228"/>
      <c r="CB12" s="226">
        <v>1</v>
      </c>
      <c r="CC12" s="227"/>
      <c r="CD12" s="228"/>
      <c r="CE12" s="226">
        <f t="shared" si="1"/>
        <v>44000</v>
      </c>
      <c r="CF12" s="227"/>
      <c r="CG12" s="227"/>
      <c r="CH12" s="227"/>
      <c r="CI12" s="227"/>
      <c r="CJ12" s="227"/>
      <c r="CK12" s="228"/>
      <c r="CL12" s="226">
        <f t="shared" si="2"/>
        <v>174433.59</v>
      </c>
      <c r="CM12" s="227"/>
      <c r="CN12" s="227"/>
      <c r="CO12" s="227"/>
      <c r="CP12" s="227"/>
      <c r="CQ12" s="227"/>
      <c r="CR12" s="227"/>
      <c r="CS12" s="228"/>
      <c r="CT12" s="13" t="s">
        <v>11</v>
      </c>
      <c r="CU12" s="14" t="s">
        <v>12</v>
      </c>
      <c r="CV12" s="14" t="s">
        <v>13</v>
      </c>
      <c r="CW12" s="14" t="s">
        <v>14</v>
      </c>
      <c r="CX12" s="429">
        <f t="shared" si="0"/>
        <v>2398566.41</v>
      </c>
      <c r="CY12" s="429"/>
      <c r="CZ12" s="429"/>
      <c r="DA12" s="429"/>
      <c r="DB12" s="429"/>
      <c r="DC12" s="429"/>
      <c r="DD12" s="429"/>
    </row>
    <row r="13" spans="1:108" ht="30" customHeight="1" x14ac:dyDescent="0.15">
      <c r="B13" s="372">
        <v>45100</v>
      </c>
      <c r="C13" s="373"/>
      <c r="D13" s="373"/>
      <c r="E13" s="373"/>
      <c r="F13" s="374"/>
      <c r="G13" s="272">
        <v>28</v>
      </c>
      <c r="H13" s="273"/>
      <c r="I13" s="273"/>
      <c r="J13" s="273"/>
      <c r="K13" s="274"/>
      <c r="L13" s="241" t="s">
        <v>145</v>
      </c>
      <c r="M13" s="221"/>
      <c r="N13" s="221"/>
      <c r="O13" s="221"/>
      <c r="P13" s="221"/>
      <c r="Q13" s="221"/>
      <c r="R13" s="222"/>
      <c r="S13" s="229">
        <v>45105</v>
      </c>
      <c r="T13" s="230"/>
      <c r="U13" s="231"/>
      <c r="V13" s="229">
        <v>45504</v>
      </c>
      <c r="W13" s="230"/>
      <c r="X13" s="231"/>
      <c r="Y13" s="241" t="s">
        <v>146</v>
      </c>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2"/>
      <c r="AY13" s="422"/>
      <c r="AZ13" s="423"/>
      <c r="BA13" s="423"/>
      <c r="BB13" s="423"/>
      <c r="BC13" s="423"/>
      <c r="BD13" s="423"/>
      <c r="BE13" s="423"/>
      <c r="BF13" s="423"/>
      <c r="BG13" s="423"/>
      <c r="BH13" s="423"/>
      <c r="BI13" s="423"/>
      <c r="BJ13" s="423"/>
      <c r="BK13" s="423"/>
      <c r="BL13" s="423"/>
      <c r="BM13" s="423"/>
      <c r="BN13" s="424"/>
      <c r="BO13" s="275" t="s">
        <v>34</v>
      </c>
      <c r="BP13" s="276"/>
      <c r="BQ13" s="276"/>
      <c r="BR13" s="276"/>
      <c r="BS13" s="276"/>
      <c r="BT13" s="276"/>
      <c r="BU13" s="276"/>
      <c r="BV13" s="276"/>
      <c r="BW13" s="277"/>
      <c r="BX13" s="226">
        <v>10362</v>
      </c>
      <c r="BY13" s="227"/>
      <c r="BZ13" s="227"/>
      <c r="CA13" s="228"/>
      <c r="CB13" s="226">
        <v>1</v>
      </c>
      <c r="CC13" s="227"/>
      <c r="CD13" s="228"/>
      <c r="CE13" s="226">
        <f t="shared" si="1"/>
        <v>10362</v>
      </c>
      <c r="CF13" s="227"/>
      <c r="CG13" s="227"/>
      <c r="CH13" s="227"/>
      <c r="CI13" s="227"/>
      <c r="CJ13" s="227"/>
      <c r="CK13" s="228"/>
      <c r="CL13" s="226">
        <f t="shared" si="2"/>
        <v>184795.59</v>
      </c>
      <c r="CM13" s="227"/>
      <c r="CN13" s="227"/>
      <c r="CO13" s="227"/>
      <c r="CP13" s="227"/>
      <c r="CQ13" s="227"/>
      <c r="CR13" s="227"/>
      <c r="CS13" s="228"/>
      <c r="CT13" s="13" t="s">
        <v>11</v>
      </c>
      <c r="CU13" s="14" t="s">
        <v>12</v>
      </c>
      <c r="CV13" s="14" t="s">
        <v>13</v>
      </c>
      <c r="CW13" s="14" t="s">
        <v>14</v>
      </c>
      <c r="CX13" s="429">
        <f t="shared" si="0"/>
        <v>2388204.41</v>
      </c>
      <c r="CY13" s="429"/>
      <c r="CZ13" s="429"/>
      <c r="DA13" s="429"/>
      <c r="DB13" s="429"/>
      <c r="DC13" s="429"/>
      <c r="DD13" s="429"/>
    </row>
    <row r="14" spans="1:108" ht="30" customHeight="1" x14ac:dyDescent="0.15">
      <c r="B14" s="372">
        <v>45101</v>
      </c>
      <c r="C14" s="373"/>
      <c r="D14" s="373"/>
      <c r="E14" s="373"/>
      <c r="F14" s="374"/>
      <c r="G14" s="272">
        <v>31</v>
      </c>
      <c r="H14" s="273"/>
      <c r="I14" s="273"/>
      <c r="J14" s="273"/>
      <c r="K14" s="274"/>
      <c r="L14" s="241" t="s">
        <v>73</v>
      </c>
      <c r="M14" s="221"/>
      <c r="N14" s="221"/>
      <c r="O14" s="221"/>
      <c r="P14" s="221"/>
      <c r="Q14" s="221"/>
      <c r="R14" s="222"/>
      <c r="S14" s="229"/>
      <c r="T14" s="230"/>
      <c r="U14" s="231"/>
      <c r="V14" s="229">
        <v>45103</v>
      </c>
      <c r="W14" s="230"/>
      <c r="X14" s="231"/>
      <c r="Y14" s="241" t="s">
        <v>147</v>
      </c>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2"/>
      <c r="AY14" s="241"/>
      <c r="AZ14" s="221"/>
      <c r="BA14" s="221"/>
      <c r="BB14" s="221"/>
      <c r="BC14" s="221"/>
      <c r="BD14" s="221"/>
      <c r="BE14" s="221"/>
      <c r="BF14" s="221"/>
      <c r="BG14" s="221"/>
      <c r="BH14" s="221"/>
      <c r="BI14" s="221"/>
      <c r="BJ14" s="221"/>
      <c r="BK14" s="221"/>
      <c r="BL14" s="221"/>
      <c r="BM14" s="221"/>
      <c r="BN14" s="222"/>
      <c r="BO14" s="275" t="s">
        <v>51</v>
      </c>
      <c r="BP14" s="276"/>
      <c r="BQ14" s="276"/>
      <c r="BR14" s="276"/>
      <c r="BS14" s="276"/>
      <c r="BT14" s="276"/>
      <c r="BU14" s="276"/>
      <c r="BV14" s="276"/>
      <c r="BW14" s="277"/>
      <c r="BX14" s="226">
        <v>120</v>
      </c>
      <c r="BY14" s="227"/>
      <c r="BZ14" s="227"/>
      <c r="CA14" s="228"/>
      <c r="CB14" s="226">
        <v>90</v>
      </c>
      <c r="CC14" s="227"/>
      <c r="CD14" s="228"/>
      <c r="CE14" s="226">
        <f t="shared" si="1"/>
        <v>10800</v>
      </c>
      <c r="CF14" s="227"/>
      <c r="CG14" s="227"/>
      <c r="CH14" s="227"/>
      <c r="CI14" s="227"/>
      <c r="CJ14" s="227"/>
      <c r="CK14" s="228"/>
      <c r="CL14" s="226">
        <f t="shared" si="2"/>
        <v>195595.59</v>
      </c>
      <c r="CM14" s="227"/>
      <c r="CN14" s="227"/>
      <c r="CO14" s="227"/>
      <c r="CP14" s="227"/>
      <c r="CQ14" s="227"/>
      <c r="CR14" s="227"/>
      <c r="CS14" s="228"/>
      <c r="CT14" s="13" t="s">
        <v>11</v>
      </c>
      <c r="CU14" s="14" t="s">
        <v>12</v>
      </c>
      <c r="CV14" s="14" t="s">
        <v>13</v>
      </c>
      <c r="CW14" s="14" t="s">
        <v>14</v>
      </c>
      <c r="CX14" s="429">
        <f t="shared" si="0"/>
        <v>2377404.41</v>
      </c>
      <c r="CY14" s="429"/>
      <c r="CZ14" s="429"/>
      <c r="DA14" s="429"/>
      <c r="DB14" s="429"/>
      <c r="DC14" s="429"/>
      <c r="DD14" s="429"/>
    </row>
    <row r="15" spans="1:108" ht="30" customHeight="1" x14ac:dyDescent="0.15">
      <c r="B15" s="372">
        <v>45107</v>
      </c>
      <c r="C15" s="373"/>
      <c r="D15" s="373"/>
      <c r="E15" s="373"/>
      <c r="F15" s="374"/>
      <c r="G15" s="272">
        <v>34</v>
      </c>
      <c r="H15" s="273"/>
      <c r="I15" s="273"/>
      <c r="J15" s="273"/>
      <c r="K15" s="274"/>
      <c r="L15" s="241" t="s">
        <v>73</v>
      </c>
      <c r="M15" s="221"/>
      <c r="N15" s="221"/>
      <c r="O15" s="221"/>
      <c r="P15" s="221"/>
      <c r="Q15" s="221"/>
      <c r="R15" s="222"/>
      <c r="S15" s="229"/>
      <c r="T15" s="230"/>
      <c r="U15" s="231"/>
      <c r="V15" s="229">
        <v>45107</v>
      </c>
      <c r="W15" s="230"/>
      <c r="X15" s="231"/>
      <c r="Y15" s="241" t="s">
        <v>151</v>
      </c>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241"/>
      <c r="AZ15" s="221"/>
      <c r="BA15" s="221"/>
      <c r="BB15" s="221"/>
      <c r="BC15" s="221"/>
      <c r="BD15" s="221"/>
      <c r="BE15" s="221"/>
      <c r="BF15" s="221"/>
      <c r="BG15" s="221"/>
      <c r="BH15" s="221"/>
      <c r="BI15" s="221"/>
      <c r="BJ15" s="221"/>
      <c r="BK15" s="221"/>
      <c r="BL15" s="221"/>
      <c r="BM15" s="221"/>
      <c r="BN15" s="222"/>
      <c r="BO15" s="275" t="s">
        <v>51</v>
      </c>
      <c r="BP15" s="276"/>
      <c r="BQ15" s="276"/>
      <c r="BR15" s="276"/>
      <c r="BS15" s="276"/>
      <c r="BT15" s="276"/>
      <c r="BU15" s="276"/>
      <c r="BV15" s="276"/>
      <c r="BW15" s="277"/>
      <c r="BX15" s="226">
        <v>20</v>
      </c>
      <c r="BY15" s="227"/>
      <c r="BZ15" s="227"/>
      <c r="CA15" s="228"/>
      <c r="CB15" s="226">
        <v>90</v>
      </c>
      <c r="CC15" s="227"/>
      <c r="CD15" s="228"/>
      <c r="CE15" s="226">
        <f t="shared" si="1"/>
        <v>1800</v>
      </c>
      <c r="CF15" s="227"/>
      <c r="CG15" s="227"/>
      <c r="CH15" s="227"/>
      <c r="CI15" s="227"/>
      <c r="CJ15" s="227"/>
      <c r="CK15" s="228"/>
      <c r="CL15" s="226">
        <f t="shared" si="2"/>
        <v>197395.59</v>
      </c>
      <c r="CM15" s="227"/>
      <c r="CN15" s="227"/>
      <c r="CO15" s="227"/>
      <c r="CP15" s="227"/>
      <c r="CQ15" s="227"/>
      <c r="CR15" s="227"/>
      <c r="CS15" s="228"/>
      <c r="CT15" s="13" t="s">
        <v>11</v>
      </c>
      <c r="CU15" s="14" t="s">
        <v>12</v>
      </c>
      <c r="CV15" s="14" t="s">
        <v>13</v>
      </c>
      <c r="CW15" s="14" t="s">
        <v>14</v>
      </c>
      <c r="CX15" s="429">
        <f t="shared" si="0"/>
        <v>2375604.41</v>
      </c>
      <c r="CY15" s="429"/>
      <c r="CZ15" s="429"/>
      <c r="DA15" s="429"/>
      <c r="DB15" s="429"/>
      <c r="DC15" s="429"/>
      <c r="DD15" s="429"/>
    </row>
    <row r="16" spans="1:108" ht="30" customHeight="1" x14ac:dyDescent="0.15">
      <c r="B16" s="372">
        <v>45107</v>
      </c>
      <c r="C16" s="373"/>
      <c r="D16" s="373"/>
      <c r="E16" s="373"/>
      <c r="F16" s="374"/>
      <c r="G16" s="272">
        <v>36</v>
      </c>
      <c r="H16" s="273"/>
      <c r="I16" s="273"/>
      <c r="J16" s="273"/>
      <c r="K16" s="274"/>
      <c r="L16" s="241" t="s">
        <v>73</v>
      </c>
      <c r="M16" s="221"/>
      <c r="N16" s="221"/>
      <c r="O16" s="221"/>
      <c r="P16" s="221"/>
      <c r="Q16" s="221"/>
      <c r="R16" s="222"/>
      <c r="S16" s="229"/>
      <c r="T16" s="230"/>
      <c r="U16" s="231"/>
      <c r="V16" s="229">
        <v>45565</v>
      </c>
      <c r="W16" s="230"/>
      <c r="X16" s="231"/>
      <c r="Y16" s="241" t="s">
        <v>93</v>
      </c>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2"/>
      <c r="AY16" s="241" t="s">
        <v>174</v>
      </c>
      <c r="AZ16" s="221"/>
      <c r="BA16" s="221"/>
      <c r="BB16" s="221"/>
      <c r="BC16" s="221"/>
      <c r="BD16" s="221"/>
      <c r="BE16" s="221"/>
      <c r="BF16" s="221"/>
      <c r="BG16" s="221"/>
      <c r="BH16" s="221"/>
      <c r="BI16" s="221"/>
      <c r="BJ16" s="221"/>
      <c r="BK16" s="221"/>
      <c r="BL16" s="221"/>
      <c r="BM16" s="221"/>
      <c r="BN16" s="222"/>
      <c r="BO16" s="275" t="s">
        <v>51</v>
      </c>
      <c r="BP16" s="276"/>
      <c r="BQ16" s="276"/>
      <c r="BR16" s="276"/>
      <c r="BS16" s="276"/>
      <c r="BT16" s="276"/>
      <c r="BU16" s="276"/>
      <c r="BV16" s="276"/>
      <c r="BW16" s="277"/>
      <c r="BX16" s="226">
        <v>84</v>
      </c>
      <c r="BY16" s="227"/>
      <c r="BZ16" s="227"/>
      <c r="CA16" s="228"/>
      <c r="CB16" s="226">
        <v>1</v>
      </c>
      <c r="CC16" s="227"/>
      <c r="CD16" s="228"/>
      <c r="CE16" s="226">
        <f t="shared" si="1"/>
        <v>84</v>
      </c>
      <c r="CF16" s="227"/>
      <c r="CG16" s="227"/>
      <c r="CH16" s="227"/>
      <c r="CI16" s="227"/>
      <c r="CJ16" s="227"/>
      <c r="CK16" s="228"/>
      <c r="CL16" s="226">
        <f t="shared" si="2"/>
        <v>197479.59</v>
      </c>
      <c r="CM16" s="227"/>
      <c r="CN16" s="227"/>
      <c r="CO16" s="227"/>
      <c r="CP16" s="227"/>
      <c r="CQ16" s="227"/>
      <c r="CR16" s="227"/>
      <c r="CS16" s="228"/>
      <c r="CT16" s="13" t="s">
        <v>11</v>
      </c>
      <c r="CU16" s="14" t="s">
        <v>12</v>
      </c>
      <c r="CV16" s="14" t="s">
        <v>13</v>
      </c>
      <c r="CW16" s="14" t="s">
        <v>14</v>
      </c>
      <c r="CX16" s="429">
        <f t="shared" si="0"/>
        <v>2375520.41</v>
      </c>
      <c r="CY16" s="429"/>
      <c r="CZ16" s="429"/>
      <c r="DA16" s="429"/>
      <c r="DB16" s="429"/>
      <c r="DC16" s="429"/>
      <c r="DD16" s="429"/>
    </row>
    <row r="17" spans="2:108" ht="30" customHeight="1" x14ac:dyDescent="0.15">
      <c r="B17" s="217">
        <v>45156</v>
      </c>
      <c r="C17" s="218"/>
      <c r="D17" s="218"/>
      <c r="E17" s="218"/>
      <c r="F17" s="219"/>
      <c r="G17" s="283">
        <v>43</v>
      </c>
      <c r="H17" s="284"/>
      <c r="I17" s="284"/>
      <c r="J17" s="284"/>
      <c r="K17" s="285"/>
      <c r="L17" s="283" t="s">
        <v>258</v>
      </c>
      <c r="M17" s="284"/>
      <c r="N17" s="284"/>
      <c r="O17" s="284"/>
      <c r="P17" s="284"/>
      <c r="Q17" s="284"/>
      <c r="R17" s="285"/>
      <c r="S17" s="229"/>
      <c r="T17" s="230"/>
      <c r="U17" s="231"/>
      <c r="V17" s="278">
        <v>45555</v>
      </c>
      <c r="W17" s="279"/>
      <c r="X17" s="280"/>
      <c r="Y17" s="241" t="s">
        <v>316</v>
      </c>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2"/>
      <c r="AY17" s="241"/>
      <c r="AZ17" s="221"/>
      <c r="BA17" s="221"/>
      <c r="BB17" s="221"/>
      <c r="BC17" s="221"/>
      <c r="BD17" s="221"/>
      <c r="BE17" s="221"/>
      <c r="BF17" s="221"/>
      <c r="BG17" s="221"/>
      <c r="BH17" s="221"/>
      <c r="BI17" s="221"/>
      <c r="BJ17" s="221"/>
      <c r="BK17" s="221"/>
      <c r="BL17" s="221"/>
      <c r="BM17" s="221"/>
      <c r="BN17" s="222"/>
      <c r="BO17" s="241"/>
      <c r="BP17" s="221"/>
      <c r="BQ17" s="221"/>
      <c r="BR17" s="221"/>
      <c r="BS17" s="221"/>
      <c r="BT17" s="221"/>
      <c r="BU17" s="221"/>
      <c r="BV17" s="221"/>
      <c r="BW17" s="222"/>
      <c r="BX17" s="226">
        <v>84</v>
      </c>
      <c r="BY17" s="227"/>
      <c r="BZ17" s="227"/>
      <c r="CA17" s="228"/>
      <c r="CB17" s="235">
        <v>1</v>
      </c>
      <c r="CC17" s="236"/>
      <c r="CD17" s="237"/>
      <c r="CE17" s="235">
        <f>BX17*CB17</f>
        <v>84</v>
      </c>
      <c r="CF17" s="236"/>
      <c r="CG17" s="236"/>
      <c r="CH17" s="236"/>
      <c r="CI17" s="236"/>
      <c r="CJ17" s="236"/>
      <c r="CK17" s="237"/>
      <c r="CL17" s="226">
        <f t="shared" si="2"/>
        <v>197563.59</v>
      </c>
      <c r="CM17" s="227"/>
      <c r="CN17" s="227"/>
      <c r="CO17" s="227"/>
      <c r="CP17" s="227"/>
      <c r="CQ17" s="227"/>
      <c r="CR17" s="227"/>
      <c r="CS17" s="228"/>
      <c r="CT17" s="13" t="s">
        <v>11</v>
      </c>
      <c r="CU17" s="14" t="s">
        <v>12</v>
      </c>
      <c r="CV17" s="14" t="s">
        <v>13</v>
      </c>
      <c r="CW17" s="14" t="s">
        <v>14</v>
      </c>
      <c r="CX17" s="429">
        <f t="shared" si="0"/>
        <v>2375436.41</v>
      </c>
      <c r="CY17" s="429"/>
      <c r="CZ17" s="429"/>
      <c r="DA17" s="429"/>
      <c r="DB17" s="429"/>
      <c r="DC17" s="429"/>
      <c r="DD17" s="429"/>
    </row>
    <row r="18" spans="2:108" ht="30" customHeight="1" x14ac:dyDescent="0.15">
      <c r="B18" s="372">
        <v>45110</v>
      </c>
      <c r="C18" s="373"/>
      <c r="D18" s="373"/>
      <c r="E18" s="373"/>
      <c r="F18" s="374"/>
      <c r="G18" s="272" t="s">
        <v>609</v>
      </c>
      <c r="H18" s="273"/>
      <c r="I18" s="273"/>
      <c r="J18" s="273"/>
      <c r="K18" s="274"/>
      <c r="L18" s="241" t="s">
        <v>141</v>
      </c>
      <c r="M18" s="221"/>
      <c r="N18" s="221"/>
      <c r="O18" s="221"/>
      <c r="P18" s="221"/>
      <c r="Q18" s="221"/>
      <c r="R18" s="222"/>
      <c r="S18" s="229"/>
      <c r="T18" s="230"/>
      <c r="U18" s="231"/>
      <c r="V18" s="229">
        <v>45138</v>
      </c>
      <c r="W18" s="230"/>
      <c r="X18" s="231"/>
      <c r="Y18" s="241" t="s">
        <v>750</v>
      </c>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2"/>
      <c r="AY18" s="241" t="s">
        <v>182</v>
      </c>
      <c r="AZ18" s="221"/>
      <c r="BA18" s="221"/>
      <c r="BB18" s="221"/>
      <c r="BC18" s="221"/>
      <c r="BD18" s="221"/>
      <c r="BE18" s="221"/>
      <c r="BF18" s="221"/>
      <c r="BG18" s="221"/>
      <c r="BH18" s="221"/>
      <c r="BI18" s="221"/>
      <c r="BJ18" s="221"/>
      <c r="BK18" s="221"/>
      <c r="BL18" s="221"/>
      <c r="BM18" s="221"/>
      <c r="BN18" s="222"/>
      <c r="BO18" s="275"/>
      <c r="BP18" s="276"/>
      <c r="BQ18" s="276"/>
      <c r="BR18" s="276"/>
      <c r="BS18" s="276"/>
      <c r="BT18" s="276"/>
      <c r="BU18" s="276"/>
      <c r="BV18" s="276"/>
      <c r="BW18" s="277"/>
      <c r="BX18" s="226">
        <v>76140</v>
      </c>
      <c r="BY18" s="227"/>
      <c r="BZ18" s="227"/>
      <c r="CA18" s="228"/>
      <c r="CB18" s="226">
        <v>1</v>
      </c>
      <c r="CC18" s="227"/>
      <c r="CD18" s="228"/>
      <c r="CE18" s="226">
        <f t="shared" si="1"/>
        <v>76140</v>
      </c>
      <c r="CF18" s="227"/>
      <c r="CG18" s="227"/>
      <c r="CH18" s="227"/>
      <c r="CI18" s="227"/>
      <c r="CJ18" s="227"/>
      <c r="CK18" s="228"/>
      <c r="CL18" s="226">
        <f t="shared" si="2"/>
        <v>273703.58999999997</v>
      </c>
      <c r="CM18" s="227"/>
      <c r="CN18" s="227"/>
      <c r="CO18" s="227"/>
      <c r="CP18" s="227"/>
      <c r="CQ18" s="227"/>
      <c r="CR18" s="227"/>
      <c r="CS18" s="228"/>
      <c r="CT18" s="13" t="s">
        <v>178</v>
      </c>
      <c r="CU18" s="14" t="s">
        <v>12</v>
      </c>
      <c r="CV18" s="14" t="s">
        <v>179</v>
      </c>
      <c r="CW18" s="14" t="s">
        <v>180</v>
      </c>
      <c r="CX18" s="429">
        <f t="shared" si="0"/>
        <v>2299296.41</v>
      </c>
      <c r="CY18" s="429"/>
      <c r="CZ18" s="429"/>
      <c r="DA18" s="429"/>
      <c r="DB18" s="429"/>
      <c r="DC18" s="429"/>
      <c r="DD18" s="429"/>
    </row>
    <row r="19" spans="2:108" ht="45" customHeight="1" x14ac:dyDescent="0.15">
      <c r="B19" s="372">
        <v>45159</v>
      </c>
      <c r="C19" s="373"/>
      <c r="D19" s="373"/>
      <c r="E19" s="373"/>
      <c r="F19" s="374"/>
      <c r="G19" s="275" t="s">
        <v>207</v>
      </c>
      <c r="H19" s="276"/>
      <c r="I19" s="276"/>
      <c r="J19" s="276"/>
      <c r="K19" s="277"/>
      <c r="L19" s="241" t="s">
        <v>125</v>
      </c>
      <c r="M19" s="221"/>
      <c r="N19" s="221"/>
      <c r="O19" s="221"/>
      <c r="P19" s="221"/>
      <c r="Q19" s="221"/>
      <c r="R19" s="222"/>
      <c r="S19" s="122"/>
      <c r="T19" s="123"/>
      <c r="U19" s="124"/>
      <c r="V19" s="229">
        <v>45209</v>
      </c>
      <c r="W19" s="230"/>
      <c r="X19" s="231"/>
      <c r="Y19" s="275" t="s">
        <v>298</v>
      </c>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7"/>
      <c r="AY19" s="283"/>
      <c r="AZ19" s="284"/>
      <c r="BA19" s="284"/>
      <c r="BB19" s="284"/>
      <c r="BC19" s="284"/>
      <c r="BD19" s="284"/>
      <c r="BE19" s="284"/>
      <c r="BF19" s="284"/>
      <c r="BG19" s="284"/>
      <c r="BH19" s="284"/>
      <c r="BI19" s="284"/>
      <c r="BJ19" s="284"/>
      <c r="BK19" s="284"/>
      <c r="BL19" s="284"/>
      <c r="BM19" s="284"/>
      <c r="BN19" s="285"/>
      <c r="BO19" s="275"/>
      <c r="BP19" s="276"/>
      <c r="BQ19" s="276"/>
      <c r="BR19" s="276"/>
      <c r="BS19" s="276"/>
      <c r="BT19" s="276"/>
      <c r="BU19" s="276"/>
      <c r="BV19" s="276"/>
      <c r="BW19" s="277"/>
      <c r="BX19" s="226">
        <v>366900</v>
      </c>
      <c r="BY19" s="227"/>
      <c r="BZ19" s="227"/>
      <c r="CA19" s="228"/>
      <c r="CB19" s="226">
        <v>1</v>
      </c>
      <c r="CC19" s="227"/>
      <c r="CD19" s="228"/>
      <c r="CE19" s="226">
        <f t="shared" ref="CE19" si="3">BX19*CB19</f>
        <v>366900</v>
      </c>
      <c r="CF19" s="227"/>
      <c r="CG19" s="227"/>
      <c r="CH19" s="227"/>
      <c r="CI19" s="227"/>
      <c r="CJ19" s="227"/>
      <c r="CK19" s="228"/>
      <c r="CL19" s="226">
        <f t="shared" si="2"/>
        <v>640603.59</v>
      </c>
      <c r="CM19" s="227"/>
      <c r="CN19" s="227"/>
      <c r="CO19" s="227"/>
      <c r="CP19" s="227"/>
      <c r="CQ19" s="227"/>
      <c r="CR19" s="227"/>
      <c r="CS19" s="228"/>
      <c r="CT19" s="31"/>
      <c r="CU19" s="32"/>
      <c r="CV19" s="32"/>
      <c r="CW19" s="32"/>
      <c r="CX19" s="429">
        <f t="shared" si="0"/>
        <v>1932396.4100000001</v>
      </c>
      <c r="CY19" s="429"/>
      <c r="CZ19" s="429"/>
      <c r="DA19" s="429"/>
      <c r="DB19" s="429"/>
      <c r="DC19" s="429"/>
      <c r="DD19" s="429"/>
    </row>
    <row r="20" spans="2:108" ht="45" customHeight="1" x14ac:dyDescent="0.15">
      <c r="B20" s="372">
        <v>45159</v>
      </c>
      <c r="C20" s="373"/>
      <c r="D20" s="373"/>
      <c r="E20" s="373"/>
      <c r="F20" s="374"/>
      <c r="G20" s="275" t="s">
        <v>207</v>
      </c>
      <c r="H20" s="276"/>
      <c r="I20" s="276"/>
      <c r="J20" s="276"/>
      <c r="K20" s="277"/>
      <c r="L20" s="241" t="s">
        <v>125</v>
      </c>
      <c r="M20" s="221"/>
      <c r="N20" s="221"/>
      <c r="O20" s="221"/>
      <c r="P20" s="221"/>
      <c r="Q20" s="221"/>
      <c r="R20" s="222"/>
      <c r="S20" s="122"/>
      <c r="T20" s="123"/>
      <c r="U20" s="124"/>
      <c r="V20" s="229">
        <v>45209</v>
      </c>
      <c r="W20" s="230"/>
      <c r="X20" s="231"/>
      <c r="Y20" s="275" t="s">
        <v>299</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7"/>
      <c r="AY20" s="283"/>
      <c r="AZ20" s="284"/>
      <c r="BA20" s="284"/>
      <c r="BB20" s="284"/>
      <c r="BC20" s="284"/>
      <c r="BD20" s="284"/>
      <c r="BE20" s="284"/>
      <c r="BF20" s="284"/>
      <c r="BG20" s="284"/>
      <c r="BH20" s="284"/>
      <c r="BI20" s="284"/>
      <c r="BJ20" s="284"/>
      <c r="BK20" s="284"/>
      <c r="BL20" s="284"/>
      <c r="BM20" s="284"/>
      <c r="BN20" s="285"/>
      <c r="BO20" s="275"/>
      <c r="BP20" s="276"/>
      <c r="BQ20" s="276"/>
      <c r="BR20" s="276"/>
      <c r="BS20" s="276"/>
      <c r="BT20" s="276"/>
      <c r="BU20" s="276"/>
      <c r="BV20" s="276"/>
      <c r="BW20" s="277"/>
      <c r="BX20" s="226">
        <v>8071</v>
      </c>
      <c r="BY20" s="227"/>
      <c r="BZ20" s="227"/>
      <c r="CA20" s="228"/>
      <c r="CB20" s="226">
        <v>1</v>
      </c>
      <c r="CC20" s="227"/>
      <c r="CD20" s="228"/>
      <c r="CE20" s="226">
        <f t="shared" ref="CE20:CE39" si="4">BX20*CB20</f>
        <v>8071</v>
      </c>
      <c r="CF20" s="227"/>
      <c r="CG20" s="227"/>
      <c r="CH20" s="227"/>
      <c r="CI20" s="227"/>
      <c r="CJ20" s="227"/>
      <c r="CK20" s="228"/>
      <c r="CL20" s="226">
        <f t="shared" si="2"/>
        <v>648674.59</v>
      </c>
      <c r="CM20" s="227"/>
      <c r="CN20" s="227"/>
      <c r="CO20" s="227"/>
      <c r="CP20" s="227"/>
      <c r="CQ20" s="227"/>
      <c r="CR20" s="227"/>
      <c r="CS20" s="228"/>
      <c r="CT20" s="31"/>
      <c r="CU20" s="32"/>
      <c r="CV20" s="32"/>
      <c r="CW20" s="32"/>
      <c r="CX20" s="429">
        <f t="shared" si="0"/>
        <v>1924325.4100000001</v>
      </c>
      <c r="CY20" s="429"/>
      <c r="CZ20" s="429"/>
      <c r="DA20" s="429"/>
      <c r="DB20" s="429"/>
      <c r="DC20" s="429"/>
      <c r="DD20" s="429"/>
    </row>
    <row r="21" spans="2:108" ht="30" customHeight="1" x14ac:dyDescent="0.15">
      <c r="B21" s="372">
        <v>45163</v>
      </c>
      <c r="C21" s="373"/>
      <c r="D21" s="373"/>
      <c r="E21" s="373"/>
      <c r="F21" s="374"/>
      <c r="G21" s="272" t="s">
        <v>610</v>
      </c>
      <c r="H21" s="273"/>
      <c r="I21" s="273"/>
      <c r="J21" s="273"/>
      <c r="K21" s="274"/>
      <c r="L21" s="241" t="s">
        <v>141</v>
      </c>
      <c r="M21" s="221"/>
      <c r="N21" s="221"/>
      <c r="O21" s="221"/>
      <c r="P21" s="221"/>
      <c r="Q21" s="221"/>
      <c r="R21" s="222"/>
      <c r="S21" s="229"/>
      <c r="T21" s="230"/>
      <c r="U21" s="231"/>
      <c r="V21" s="229">
        <v>45137</v>
      </c>
      <c r="W21" s="230"/>
      <c r="X21" s="231"/>
      <c r="Y21" s="241" t="s">
        <v>749</v>
      </c>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2"/>
      <c r="AY21" s="241" t="s">
        <v>183</v>
      </c>
      <c r="AZ21" s="221"/>
      <c r="BA21" s="221"/>
      <c r="BB21" s="221"/>
      <c r="BC21" s="221"/>
      <c r="BD21" s="221"/>
      <c r="BE21" s="221"/>
      <c r="BF21" s="221"/>
      <c r="BG21" s="221"/>
      <c r="BH21" s="221"/>
      <c r="BI21" s="221"/>
      <c r="BJ21" s="221"/>
      <c r="BK21" s="221"/>
      <c r="BL21" s="221"/>
      <c r="BM21" s="221"/>
      <c r="BN21" s="222"/>
      <c r="BO21" s="275"/>
      <c r="BP21" s="276"/>
      <c r="BQ21" s="276"/>
      <c r="BR21" s="276"/>
      <c r="BS21" s="276"/>
      <c r="BT21" s="276"/>
      <c r="BU21" s="276"/>
      <c r="BV21" s="276"/>
      <c r="BW21" s="277"/>
      <c r="BX21" s="282">
        <v>64260</v>
      </c>
      <c r="BY21" s="282"/>
      <c r="BZ21" s="282"/>
      <c r="CA21" s="282"/>
      <c r="CB21" s="282">
        <v>1</v>
      </c>
      <c r="CC21" s="282"/>
      <c r="CD21" s="282"/>
      <c r="CE21" s="282">
        <f t="shared" si="4"/>
        <v>64260</v>
      </c>
      <c r="CF21" s="282"/>
      <c r="CG21" s="282"/>
      <c r="CH21" s="282"/>
      <c r="CI21" s="282"/>
      <c r="CJ21" s="282"/>
      <c r="CK21" s="282"/>
      <c r="CL21" s="226">
        <f t="shared" si="2"/>
        <v>712934.59</v>
      </c>
      <c r="CM21" s="227"/>
      <c r="CN21" s="227"/>
      <c r="CO21" s="227"/>
      <c r="CP21" s="227"/>
      <c r="CQ21" s="227"/>
      <c r="CR21" s="227"/>
      <c r="CS21" s="228"/>
      <c r="CT21" s="31"/>
      <c r="CU21" s="32"/>
      <c r="CV21" s="32"/>
      <c r="CW21" s="32"/>
      <c r="CX21" s="429">
        <f t="shared" si="0"/>
        <v>1860065.4100000001</v>
      </c>
      <c r="CY21" s="429"/>
      <c r="CZ21" s="429"/>
      <c r="DA21" s="429"/>
      <c r="DB21" s="429"/>
      <c r="DC21" s="429"/>
      <c r="DD21" s="429"/>
    </row>
    <row r="22" spans="2:108" ht="30" customHeight="1" x14ac:dyDescent="0.15">
      <c r="B22" s="372">
        <v>45164</v>
      </c>
      <c r="C22" s="373"/>
      <c r="D22" s="373"/>
      <c r="E22" s="373"/>
      <c r="F22" s="374"/>
      <c r="G22" s="272" t="s">
        <v>611</v>
      </c>
      <c r="H22" s="273"/>
      <c r="I22" s="273"/>
      <c r="J22" s="273"/>
      <c r="K22" s="274"/>
      <c r="L22" s="241" t="s">
        <v>141</v>
      </c>
      <c r="M22" s="221"/>
      <c r="N22" s="221"/>
      <c r="O22" s="221"/>
      <c r="P22" s="221"/>
      <c r="Q22" s="221"/>
      <c r="R22" s="222"/>
      <c r="S22" s="229"/>
      <c r="T22" s="230"/>
      <c r="U22" s="231"/>
      <c r="V22" s="229">
        <v>45177</v>
      </c>
      <c r="W22" s="230"/>
      <c r="X22" s="231"/>
      <c r="Y22" s="241" t="s">
        <v>748</v>
      </c>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2"/>
      <c r="AY22" s="241" t="s">
        <v>184</v>
      </c>
      <c r="AZ22" s="221"/>
      <c r="BA22" s="221"/>
      <c r="BB22" s="221"/>
      <c r="BC22" s="221"/>
      <c r="BD22" s="221"/>
      <c r="BE22" s="221"/>
      <c r="BF22" s="221"/>
      <c r="BG22" s="221"/>
      <c r="BH22" s="221"/>
      <c r="BI22" s="221"/>
      <c r="BJ22" s="221"/>
      <c r="BK22" s="221"/>
      <c r="BL22" s="221"/>
      <c r="BM22" s="221"/>
      <c r="BN22" s="222"/>
      <c r="BO22" s="275"/>
      <c r="BP22" s="276"/>
      <c r="BQ22" s="276"/>
      <c r="BR22" s="276"/>
      <c r="BS22" s="276"/>
      <c r="BT22" s="276"/>
      <c r="BU22" s="276"/>
      <c r="BV22" s="276"/>
      <c r="BW22" s="277"/>
      <c r="BX22" s="282">
        <v>30260</v>
      </c>
      <c r="BY22" s="282"/>
      <c r="BZ22" s="282"/>
      <c r="CA22" s="282"/>
      <c r="CB22" s="282">
        <v>1</v>
      </c>
      <c r="CC22" s="282"/>
      <c r="CD22" s="282"/>
      <c r="CE22" s="282">
        <f t="shared" si="4"/>
        <v>30260</v>
      </c>
      <c r="CF22" s="282"/>
      <c r="CG22" s="282"/>
      <c r="CH22" s="282"/>
      <c r="CI22" s="282"/>
      <c r="CJ22" s="282"/>
      <c r="CK22" s="282"/>
      <c r="CL22" s="226">
        <f t="shared" si="2"/>
        <v>743194.59</v>
      </c>
      <c r="CM22" s="227"/>
      <c r="CN22" s="227"/>
      <c r="CO22" s="227"/>
      <c r="CP22" s="227"/>
      <c r="CQ22" s="227"/>
      <c r="CR22" s="227"/>
      <c r="CS22" s="228"/>
      <c r="CT22" s="31" t="s">
        <v>11</v>
      </c>
      <c r="CU22" s="32" t="s">
        <v>12</v>
      </c>
      <c r="CV22" s="32" t="s">
        <v>13</v>
      </c>
      <c r="CW22" s="32" t="s">
        <v>14</v>
      </c>
      <c r="CX22" s="429">
        <f t="shared" si="0"/>
        <v>1829805.4100000001</v>
      </c>
      <c r="CY22" s="429"/>
      <c r="CZ22" s="429"/>
      <c r="DA22" s="429"/>
      <c r="DB22" s="429"/>
      <c r="DC22" s="429"/>
      <c r="DD22" s="429"/>
    </row>
    <row r="23" spans="2:108" ht="30.75" customHeight="1" x14ac:dyDescent="0.15">
      <c r="B23" s="372">
        <v>45174</v>
      </c>
      <c r="C23" s="373"/>
      <c r="D23" s="373"/>
      <c r="E23" s="373"/>
      <c r="F23" s="374"/>
      <c r="G23" s="272">
        <v>49</v>
      </c>
      <c r="H23" s="273"/>
      <c r="I23" s="273"/>
      <c r="J23" s="273"/>
      <c r="K23" s="274"/>
      <c r="L23" s="241" t="s">
        <v>73</v>
      </c>
      <c r="M23" s="221"/>
      <c r="N23" s="221"/>
      <c r="O23" s="221"/>
      <c r="P23" s="221"/>
      <c r="Q23" s="221"/>
      <c r="R23" s="222"/>
      <c r="S23" s="229">
        <v>45543</v>
      </c>
      <c r="T23" s="230"/>
      <c r="U23" s="231"/>
      <c r="V23" s="229">
        <v>45177</v>
      </c>
      <c r="W23" s="230"/>
      <c r="X23" s="231"/>
      <c r="Y23" s="241" t="s">
        <v>227</v>
      </c>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2"/>
      <c r="AY23" s="241"/>
      <c r="AZ23" s="221"/>
      <c r="BA23" s="221"/>
      <c r="BB23" s="221"/>
      <c r="BC23" s="221"/>
      <c r="BD23" s="221"/>
      <c r="BE23" s="221"/>
      <c r="BF23" s="221"/>
      <c r="BG23" s="221"/>
      <c r="BH23" s="221"/>
      <c r="BI23" s="221"/>
      <c r="BJ23" s="221"/>
      <c r="BK23" s="221"/>
      <c r="BL23" s="221"/>
      <c r="BM23" s="221"/>
      <c r="BN23" s="222"/>
      <c r="BO23" s="275"/>
      <c r="BP23" s="276"/>
      <c r="BQ23" s="276"/>
      <c r="BR23" s="276"/>
      <c r="BS23" s="276"/>
      <c r="BT23" s="276"/>
      <c r="BU23" s="276"/>
      <c r="BV23" s="276"/>
      <c r="BW23" s="277"/>
      <c r="BX23" s="282">
        <v>84</v>
      </c>
      <c r="BY23" s="282"/>
      <c r="BZ23" s="282"/>
      <c r="CA23" s="282"/>
      <c r="CB23" s="282">
        <v>22</v>
      </c>
      <c r="CC23" s="282"/>
      <c r="CD23" s="282"/>
      <c r="CE23" s="509">
        <f t="shared" si="4"/>
        <v>1848</v>
      </c>
      <c r="CF23" s="509"/>
      <c r="CG23" s="509"/>
      <c r="CH23" s="509"/>
      <c r="CI23" s="509"/>
      <c r="CJ23" s="509"/>
      <c r="CK23" s="509"/>
      <c r="CL23" s="226">
        <f t="shared" si="2"/>
        <v>745042.59</v>
      </c>
      <c r="CM23" s="227"/>
      <c r="CN23" s="227"/>
      <c r="CO23" s="227"/>
      <c r="CP23" s="227"/>
      <c r="CQ23" s="227"/>
      <c r="CR23" s="227"/>
      <c r="CS23" s="228"/>
      <c r="CT23" s="15"/>
      <c r="CU23" s="15"/>
      <c r="CV23" s="15"/>
      <c r="CW23" s="15"/>
      <c r="CX23" s="429">
        <f t="shared" si="0"/>
        <v>1827957.4100000001</v>
      </c>
      <c r="CY23" s="429"/>
      <c r="CZ23" s="429"/>
      <c r="DA23" s="429"/>
      <c r="DB23" s="429"/>
      <c r="DC23" s="429"/>
      <c r="DD23" s="429"/>
    </row>
    <row r="24" spans="2:108" ht="30.75" customHeight="1" x14ac:dyDescent="0.15">
      <c r="B24" s="372">
        <v>45174</v>
      </c>
      <c r="C24" s="373"/>
      <c r="D24" s="373"/>
      <c r="E24" s="373"/>
      <c r="F24" s="374"/>
      <c r="G24" s="272">
        <v>49</v>
      </c>
      <c r="H24" s="273"/>
      <c r="I24" s="273"/>
      <c r="J24" s="273"/>
      <c r="K24" s="274"/>
      <c r="L24" s="241" t="s">
        <v>352</v>
      </c>
      <c r="M24" s="221"/>
      <c r="N24" s="221"/>
      <c r="O24" s="221"/>
      <c r="P24" s="221"/>
      <c r="Q24" s="221"/>
      <c r="R24" s="222"/>
      <c r="S24" s="229">
        <v>45543</v>
      </c>
      <c r="T24" s="230"/>
      <c r="U24" s="231"/>
      <c r="V24" s="229">
        <v>45177</v>
      </c>
      <c r="W24" s="230"/>
      <c r="X24" s="231"/>
      <c r="Y24" s="241" t="s">
        <v>228</v>
      </c>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2"/>
      <c r="AY24" s="241"/>
      <c r="AZ24" s="221"/>
      <c r="BA24" s="221"/>
      <c r="BB24" s="221"/>
      <c r="BC24" s="221"/>
      <c r="BD24" s="221"/>
      <c r="BE24" s="221"/>
      <c r="BF24" s="221"/>
      <c r="BG24" s="221"/>
      <c r="BH24" s="221"/>
      <c r="BI24" s="221"/>
      <c r="BJ24" s="221"/>
      <c r="BK24" s="221"/>
      <c r="BL24" s="221"/>
      <c r="BM24" s="221"/>
      <c r="BN24" s="222"/>
      <c r="BO24" s="275"/>
      <c r="BP24" s="276"/>
      <c r="BQ24" s="276"/>
      <c r="BR24" s="276"/>
      <c r="BS24" s="276"/>
      <c r="BT24" s="276"/>
      <c r="BU24" s="276"/>
      <c r="BV24" s="276"/>
      <c r="BW24" s="277"/>
      <c r="BX24" s="282">
        <v>2000</v>
      </c>
      <c r="BY24" s="282"/>
      <c r="BZ24" s="282"/>
      <c r="CA24" s="282"/>
      <c r="CB24" s="282">
        <v>11</v>
      </c>
      <c r="CC24" s="282"/>
      <c r="CD24" s="282"/>
      <c r="CE24" s="509">
        <f t="shared" si="4"/>
        <v>22000</v>
      </c>
      <c r="CF24" s="509"/>
      <c r="CG24" s="509"/>
      <c r="CH24" s="509"/>
      <c r="CI24" s="509"/>
      <c r="CJ24" s="509"/>
      <c r="CK24" s="509"/>
      <c r="CL24" s="226">
        <f t="shared" si="2"/>
        <v>767042.59</v>
      </c>
      <c r="CM24" s="227"/>
      <c r="CN24" s="227"/>
      <c r="CO24" s="227"/>
      <c r="CP24" s="227"/>
      <c r="CQ24" s="227"/>
      <c r="CR24" s="227"/>
      <c r="CS24" s="228"/>
      <c r="CT24" s="15"/>
      <c r="CU24" s="15"/>
      <c r="CV24" s="15"/>
      <c r="CW24" s="15"/>
      <c r="CX24" s="429">
        <f t="shared" si="0"/>
        <v>1805957.4100000001</v>
      </c>
      <c r="CY24" s="429"/>
      <c r="CZ24" s="429"/>
      <c r="DA24" s="429"/>
      <c r="DB24" s="429"/>
      <c r="DC24" s="429"/>
      <c r="DD24" s="429"/>
    </row>
    <row r="25" spans="2:108" ht="30.75" customHeight="1" x14ac:dyDescent="0.15">
      <c r="B25" s="372">
        <v>45175</v>
      </c>
      <c r="C25" s="373"/>
      <c r="D25" s="373"/>
      <c r="E25" s="373"/>
      <c r="F25" s="374"/>
      <c r="G25" s="272">
        <v>50</v>
      </c>
      <c r="H25" s="273"/>
      <c r="I25" s="273"/>
      <c r="J25" s="273"/>
      <c r="K25" s="274"/>
      <c r="L25" s="241" t="s">
        <v>141</v>
      </c>
      <c r="M25" s="221"/>
      <c r="N25" s="221"/>
      <c r="O25" s="221"/>
      <c r="P25" s="221"/>
      <c r="Q25" s="221"/>
      <c r="R25" s="222"/>
      <c r="S25" s="229"/>
      <c r="T25" s="230"/>
      <c r="U25" s="231"/>
      <c r="V25" s="229">
        <v>45198</v>
      </c>
      <c r="W25" s="230"/>
      <c r="X25" s="231"/>
      <c r="Y25" s="275" t="s">
        <v>770</v>
      </c>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2"/>
      <c r="AY25" s="241" t="s">
        <v>199</v>
      </c>
      <c r="AZ25" s="221"/>
      <c r="BA25" s="221"/>
      <c r="BB25" s="221"/>
      <c r="BC25" s="221"/>
      <c r="BD25" s="221"/>
      <c r="BE25" s="221"/>
      <c r="BF25" s="221"/>
      <c r="BG25" s="221"/>
      <c r="BH25" s="221"/>
      <c r="BI25" s="221"/>
      <c r="BJ25" s="221"/>
      <c r="BK25" s="221"/>
      <c r="BL25" s="221"/>
      <c r="BM25" s="221"/>
      <c r="BN25" s="222"/>
      <c r="BO25" s="275"/>
      <c r="BP25" s="276"/>
      <c r="BQ25" s="276"/>
      <c r="BR25" s="276"/>
      <c r="BS25" s="276"/>
      <c r="BT25" s="276"/>
      <c r="BU25" s="276"/>
      <c r="BV25" s="276"/>
      <c r="BW25" s="277"/>
      <c r="BX25" s="282">
        <v>6560</v>
      </c>
      <c r="BY25" s="282"/>
      <c r="BZ25" s="282"/>
      <c r="CA25" s="282"/>
      <c r="CB25" s="282">
        <v>1</v>
      </c>
      <c r="CC25" s="282"/>
      <c r="CD25" s="282"/>
      <c r="CE25" s="509">
        <f t="shared" si="4"/>
        <v>6560</v>
      </c>
      <c r="CF25" s="509"/>
      <c r="CG25" s="509"/>
      <c r="CH25" s="509"/>
      <c r="CI25" s="509"/>
      <c r="CJ25" s="509"/>
      <c r="CK25" s="509"/>
      <c r="CL25" s="226">
        <f t="shared" si="2"/>
        <v>773602.59</v>
      </c>
      <c r="CM25" s="227"/>
      <c r="CN25" s="227"/>
      <c r="CO25" s="227"/>
      <c r="CP25" s="227"/>
      <c r="CQ25" s="227"/>
      <c r="CR25" s="227"/>
      <c r="CS25" s="228"/>
      <c r="CT25" s="15"/>
      <c r="CU25" s="15"/>
      <c r="CV25" s="15"/>
      <c r="CW25" s="15"/>
      <c r="CX25" s="429">
        <f t="shared" si="0"/>
        <v>1799397.4100000001</v>
      </c>
      <c r="CY25" s="429"/>
      <c r="CZ25" s="429"/>
      <c r="DA25" s="429"/>
      <c r="DB25" s="429"/>
      <c r="DC25" s="429"/>
      <c r="DD25" s="429"/>
    </row>
    <row r="26" spans="2:108" ht="28.5" customHeight="1" x14ac:dyDescent="0.15">
      <c r="B26" s="372">
        <v>45144</v>
      </c>
      <c r="C26" s="373"/>
      <c r="D26" s="373"/>
      <c r="E26" s="373"/>
      <c r="F26" s="374"/>
      <c r="G26" s="646" t="s">
        <v>612</v>
      </c>
      <c r="H26" s="647"/>
      <c r="I26" s="647"/>
      <c r="J26" s="647"/>
      <c r="K26" s="648"/>
      <c r="L26" s="241" t="s">
        <v>141</v>
      </c>
      <c r="M26" s="221"/>
      <c r="N26" s="221"/>
      <c r="O26" s="221"/>
      <c r="P26" s="221"/>
      <c r="Q26" s="221"/>
      <c r="R26" s="222"/>
      <c r="S26" s="229"/>
      <c r="T26" s="230"/>
      <c r="U26" s="231"/>
      <c r="V26" s="229">
        <v>45240</v>
      </c>
      <c r="W26" s="230"/>
      <c r="X26" s="231"/>
      <c r="Y26" s="275" t="s">
        <v>771</v>
      </c>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2"/>
      <c r="AY26" s="241" t="s">
        <v>245</v>
      </c>
      <c r="AZ26" s="221"/>
      <c r="BA26" s="221"/>
      <c r="BB26" s="221"/>
      <c r="BC26" s="221"/>
      <c r="BD26" s="221"/>
      <c r="BE26" s="221"/>
      <c r="BF26" s="221"/>
      <c r="BG26" s="221"/>
      <c r="BH26" s="221"/>
      <c r="BI26" s="221"/>
      <c r="BJ26" s="221"/>
      <c r="BK26" s="221"/>
      <c r="BL26" s="221"/>
      <c r="BM26" s="221"/>
      <c r="BN26" s="222"/>
      <c r="BO26" s="275"/>
      <c r="BP26" s="276"/>
      <c r="BQ26" s="276"/>
      <c r="BR26" s="276"/>
      <c r="BS26" s="276"/>
      <c r="BT26" s="276"/>
      <c r="BU26" s="276"/>
      <c r="BV26" s="276"/>
      <c r="BW26" s="277"/>
      <c r="BX26" s="226">
        <v>14730</v>
      </c>
      <c r="BY26" s="227"/>
      <c r="BZ26" s="227"/>
      <c r="CA26" s="228"/>
      <c r="CB26" s="282">
        <v>1</v>
      </c>
      <c r="CC26" s="282"/>
      <c r="CD26" s="282"/>
      <c r="CE26" s="282">
        <f t="shared" si="4"/>
        <v>14730</v>
      </c>
      <c r="CF26" s="282"/>
      <c r="CG26" s="282"/>
      <c r="CH26" s="282"/>
      <c r="CI26" s="282"/>
      <c r="CJ26" s="282"/>
      <c r="CK26" s="282"/>
      <c r="CL26" s="226">
        <f t="shared" si="2"/>
        <v>788332.59</v>
      </c>
      <c r="CM26" s="227"/>
      <c r="CN26" s="227"/>
      <c r="CO26" s="227"/>
      <c r="CP26" s="227"/>
      <c r="CQ26" s="227"/>
      <c r="CR26" s="227"/>
      <c r="CS26" s="228"/>
      <c r="CT26" s="15"/>
      <c r="CU26" s="15"/>
      <c r="CV26" s="15"/>
      <c r="CW26" s="15"/>
      <c r="CX26" s="429">
        <f t="shared" si="0"/>
        <v>1784667.4100000001</v>
      </c>
      <c r="CY26" s="429"/>
      <c r="CZ26" s="429"/>
      <c r="DA26" s="429"/>
      <c r="DB26" s="429"/>
      <c r="DC26" s="429"/>
      <c r="DD26" s="429"/>
    </row>
    <row r="27" spans="2:108" ht="28.5" customHeight="1" x14ac:dyDescent="0.15">
      <c r="B27" s="372">
        <v>45144</v>
      </c>
      <c r="C27" s="373"/>
      <c r="D27" s="373"/>
      <c r="E27" s="373"/>
      <c r="F27" s="374"/>
      <c r="G27" s="646" t="s">
        <v>612</v>
      </c>
      <c r="H27" s="647"/>
      <c r="I27" s="647"/>
      <c r="J27" s="647"/>
      <c r="K27" s="648"/>
      <c r="L27" s="241" t="s">
        <v>141</v>
      </c>
      <c r="M27" s="221"/>
      <c r="N27" s="221"/>
      <c r="O27" s="221"/>
      <c r="P27" s="221"/>
      <c r="Q27" s="221"/>
      <c r="R27" s="222"/>
      <c r="S27" s="229"/>
      <c r="T27" s="230"/>
      <c r="U27" s="231"/>
      <c r="V27" s="229">
        <v>45240</v>
      </c>
      <c r="W27" s="230"/>
      <c r="X27" s="231"/>
      <c r="Y27" s="275" t="s">
        <v>772</v>
      </c>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2"/>
      <c r="AY27" s="241" t="s">
        <v>245</v>
      </c>
      <c r="AZ27" s="221"/>
      <c r="BA27" s="221"/>
      <c r="BB27" s="221"/>
      <c r="BC27" s="221"/>
      <c r="BD27" s="221"/>
      <c r="BE27" s="221"/>
      <c r="BF27" s="221"/>
      <c r="BG27" s="221"/>
      <c r="BH27" s="221"/>
      <c r="BI27" s="221"/>
      <c r="BJ27" s="221"/>
      <c r="BK27" s="221"/>
      <c r="BL27" s="221"/>
      <c r="BM27" s="221"/>
      <c r="BN27" s="222"/>
      <c r="BO27" s="275"/>
      <c r="BP27" s="276"/>
      <c r="BQ27" s="276"/>
      <c r="BR27" s="276"/>
      <c r="BS27" s="276"/>
      <c r="BT27" s="276"/>
      <c r="BU27" s="276"/>
      <c r="BV27" s="276"/>
      <c r="BW27" s="277"/>
      <c r="BX27" s="226">
        <v>122815</v>
      </c>
      <c r="BY27" s="227"/>
      <c r="BZ27" s="227"/>
      <c r="CA27" s="228"/>
      <c r="CB27" s="282">
        <v>1</v>
      </c>
      <c r="CC27" s="282"/>
      <c r="CD27" s="282"/>
      <c r="CE27" s="282">
        <f t="shared" si="4"/>
        <v>122815</v>
      </c>
      <c r="CF27" s="282"/>
      <c r="CG27" s="282"/>
      <c r="CH27" s="282"/>
      <c r="CI27" s="282"/>
      <c r="CJ27" s="282"/>
      <c r="CK27" s="282"/>
      <c r="CL27" s="226">
        <f t="shared" si="2"/>
        <v>911147.59</v>
      </c>
      <c r="CM27" s="227"/>
      <c r="CN27" s="227"/>
      <c r="CO27" s="227"/>
      <c r="CP27" s="227"/>
      <c r="CQ27" s="227"/>
      <c r="CR27" s="227"/>
      <c r="CS27" s="228"/>
      <c r="CT27" s="15"/>
      <c r="CU27" s="15"/>
      <c r="CV27" s="15"/>
      <c r="CW27" s="15"/>
      <c r="CX27" s="429">
        <f t="shared" si="0"/>
        <v>1661852.4100000001</v>
      </c>
      <c r="CY27" s="429"/>
      <c r="CZ27" s="429"/>
      <c r="DA27" s="429"/>
      <c r="DB27" s="429"/>
      <c r="DC27" s="429"/>
      <c r="DD27" s="429"/>
    </row>
    <row r="28" spans="2:108" ht="28.5" customHeight="1" x14ac:dyDescent="0.15">
      <c r="B28" s="372">
        <v>45144</v>
      </c>
      <c r="C28" s="373"/>
      <c r="D28" s="373"/>
      <c r="E28" s="373"/>
      <c r="F28" s="374"/>
      <c r="G28" s="646" t="s">
        <v>612</v>
      </c>
      <c r="H28" s="647"/>
      <c r="I28" s="647"/>
      <c r="J28" s="647"/>
      <c r="K28" s="648"/>
      <c r="L28" s="241" t="s">
        <v>141</v>
      </c>
      <c r="M28" s="221"/>
      <c r="N28" s="221"/>
      <c r="O28" s="221"/>
      <c r="P28" s="221"/>
      <c r="Q28" s="221"/>
      <c r="R28" s="222"/>
      <c r="S28" s="229"/>
      <c r="T28" s="230"/>
      <c r="U28" s="231"/>
      <c r="V28" s="229">
        <v>45240</v>
      </c>
      <c r="W28" s="230"/>
      <c r="X28" s="231"/>
      <c r="Y28" s="275" t="s">
        <v>773</v>
      </c>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2"/>
      <c r="AY28" s="241" t="s">
        <v>245</v>
      </c>
      <c r="AZ28" s="221"/>
      <c r="BA28" s="221"/>
      <c r="BB28" s="221"/>
      <c r="BC28" s="221"/>
      <c r="BD28" s="221"/>
      <c r="BE28" s="221"/>
      <c r="BF28" s="221"/>
      <c r="BG28" s="221"/>
      <c r="BH28" s="221"/>
      <c r="BI28" s="221"/>
      <c r="BJ28" s="221"/>
      <c r="BK28" s="221"/>
      <c r="BL28" s="221"/>
      <c r="BM28" s="221"/>
      <c r="BN28" s="222"/>
      <c r="BO28" s="275"/>
      <c r="BP28" s="276"/>
      <c r="BQ28" s="276"/>
      <c r="BR28" s="276"/>
      <c r="BS28" s="276"/>
      <c r="BT28" s="276"/>
      <c r="BU28" s="276"/>
      <c r="BV28" s="276"/>
      <c r="BW28" s="277"/>
      <c r="BX28" s="226">
        <v>187090</v>
      </c>
      <c r="BY28" s="227"/>
      <c r="BZ28" s="227"/>
      <c r="CA28" s="228"/>
      <c r="CB28" s="282">
        <v>1</v>
      </c>
      <c r="CC28" s="282"/>
      <c r="CD28" s="282"/>
      <c r="CE28" s="282">
        <f t="shared" si="4"/>
        <v>187090</v>
      </c>
      <c r="CF28" s="282"/>
      <c r="CG28" s="282"/>
      <c r="CH28" s="282"/>
      <c r="CI28" s="282"/>
      <c r="CJ28" s="282"/>
      <c r="CK28" s="282"/>
      <c r="CL28" s="226">
        <f t="shared" si="2"/>
        <v>1098237.5899999999</v>
      </c>
      <c r="CM28" s="227"/>
      <c r="CN28" s="227"/>
      <c r="CO28" s="227"/>
      <c r="CP28" s="227"/>
      <c r="CQ28" s="227"/>
      <c r="CR28" s="227"/>
      <c r="CS28" s="228"/>
      <c r="CT28" s="15"/>
      <c r="CU28" s="15"/>
      <c r="CV28" s="15"/>
      <c r="CW28" s="15"/>
      <c r="CX28" s="429">
        <f t="shared" si="0"/>
        <v>1474762.4100000001</v>
      </c>
      <c r="CY28" s="429"/>
      <c r="CZ28" s="429"/>
      <c r="DA28" s="429"/>
      <c r="DB28" s="429"/>
      <c r="DC28" s="429"/>
      <c r="DD28" s="429"/>
    </row>
    <row r="29" spans="2:108" ht="28.5" customHeight="1" x14ac:dyDescent="0.15">
      <c r="B29" s="372">
        <v>45144</v>
      </c>
      <c r="C29" s="373"/>
      <c r="D29" s="373"/>
      <c r="E29" s="373"/>
      <c r="F29" s="374"/>
      <c r="G29" s="646" t="s">
        <v>612</v>
      </c>
      <c r="H29" s="647"/>
      <c r="I29" s="647"/>
      <c r="J29" s="647"/>
      <c r="K29" s="648"/>
      <c r="L29" s="241" t="s">
        <v>141</v>
      </c>
      <c r="M29" s="221"/>
      <c r="N29" s="221"/>
      <c r="O29" s="221"/>
      <c r="P29" s="221"/>
      <c r="Q29" s="221"/>
      <c r="R29" s="222"/>
      <c r="S29" s="229"/>
      <c r="T29" s="230"/>
      <c r="U29" s="231"/>
      <c r="V29" s="229">
        <v>45240</v>
      </c>
      <c r="W29" s="230"/>
      <c r="X29" s="231"/>
      <c r="Y29" s="275" t="s">
        <v>774</v>
      </c>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2"/>
      <c r="AY29" s="241" t="s">
        <v>245</v>
      </c>
      <c r="AZ29" s="221"/>
      <c r="BA29" s="221"/>
      <c r="BB29" s="221"/>
      <c r="BC29" s="221"/>
      <c r="BD29" s="221"/>
      <c r="BE29" s="221"/>
      <c r="BF29" s="221"/>
      <c r="BG29" s="221"/>
      <c r="BH29" s="221"/>
      <c r="BI29" s="221"/>
      <c r="BJ29" s="221"/>
      <c r="BK29" s="221"/>
      <c r="BL29" s="221"/>
      <c r="BM29" s="221"/>
      <c r="BN29" s="222"/>
      <c r="BO29" s="275"/>
      <c r="BP29" s="276"/>
      <c r="BQ29" s="276"/>
      <c r="BR29" s="276"/>
      <c r="BS29" s="276"/>
      <c r="BT29" s="276"/>
      <c r="BU29" s="276"/>
      <c r="BV29" s="276"/>
      <c r="BW29" s="277"/>
      <c r="BX29" s="226">
        <v>1298</v>
      </c>
      <c r="BY29" s="227"/>
      <c r="BZ29" s="227"/>
      <c r="CA29" s="228"/>
      <c r="CB29" s="282">
        <v>1</v>
      </c>
      <c r="CC29" s="282"/>
      <c r="CD29" s="282"/>
      <c r="CE29" s="282">
        <f t="shared" si="4"/>
        <v>1298</v>
      </c>
      <c r="CF29" s="282"/>
      <c r="CG29" s="282"/>
      <c r="CH29" s="282"/>
      <c r="CI29" s="282"/>
      <c r="CJ29" s="282"/>
      <c r="CK29" s="282"/>
      <c r="CL29" s="226">
        <f t="shared" si="2"/>
        <v>1099535.5899999999</v>
      </c>
      <c r="CM29" s="227"/>
      <c r="CN29" s="227"/>
      <c r="CO29" s="227"/>
      <c r="CP29" s="227"/>
      <c r="CQ29" s="227"/>
      <c r="CR29" s="227"/>
      <c r="CS29" s="228"/>
      <c r="CT29" s="15"/>
      <c r="CU29" s="15"/>
      <c r="CV29" s="15"/>
      <c r="CW29" s="15"/>
      <c r="CX29" s="429">
        <f t="shared" si="0"/>
        <v>1473464.4100000001</v>
      </c>
      <c r="CY29" s="429"/>
      <c r="CZ29" s="429"/>
      <c r="DA29" s="429"/>
      <c r="DB29" s="429"/>
      <c r="DC29" s="429"/>
      <c r="DD29" s="429"/>
    </row>
    <row r="30" spans="2:108" ht="30.75" customHeight="1" x14ac:dyDescent="0.15">
      <c r="B30" s="372">
        <v>45188</v>
      </c>
      <c r="C30" s="373"/>
      <c r="D30" s="373"/>
      <c r="E30" s="373"/>
      <c r="F30" s="374"/>
      <c r="G30" s="272">
        <v>59</v>
      </c>
      <c r="H30" s="273"/>
      <c r="I30" s="273"/>
      <c r="J30" s="273"/>
      <c r="K30" s="274"/>
      <c r="L30" s="241" t="s">
        <v>43</v>
      </c>
      <c r="M30" s="221"/>
      <c r="N30" s="221"/>
      <c r="O30" s="221"/>
      <c r="P30" s="221"/>
      <c r="Q30" s="221"/>
      <c r="R30" s="222"/>
      <c r="S30" s="229"/>
      <c r="T30" s="230"/>
      <c r="U30" s="231"/>
      <c r="V30" s="229">
        <v>45652</v>
      </c>
      <c r="W30" s="230"/>
      <c r="X30" s="231"/>
      <c r="Y30" s="241" t="s">
        <v>217</v>
      </c>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c r="AY30" s="241" t="s">
        <v>220</v>
      </c>
      <c r="AZ30" s="221"/>
      <c r="BA30" s="221"/>
      <c r="BB30" s="221"/>
      <c r="BC30" s="221"/>
      <c r="BD30" s="221"/>
      <c r="BE30" s="221"/>
      <c r="BF30" s="221"/>
      <c r="BG30" s="221"/>
      <c r="BH30" s="221"/>
      <c r="BI30" s="221"/>
      <c r="BJ30" s="221"/>
      <c r="BK30" s="221"/>
      <c r="BL30" s="221"/>
      <c r="BM30" s="221"/>
      <c r="BN30" s="222"/>
      <c r="BO30" s="601"/>
      <c r="BP30" s="602"/>
      <c r="BQ30" s="602"/>
      <c r="BR30" s="602"/>
      <c r="BS30" s="602"/>
      <c r="BT30" s="602"/>
      <c r="BU30" s="602"/>
      <c r="BV30" s="602"/>
      <c r="BW30" s="603"/>
      <c r="BX30" s="509">
        <v>10000</v>
      </c>
      <c r="BY30" s="509"/>
      <c r="BZ30" s="509"/>
      <c r="CA30" s="509"/>
      <c r="CB30" s="282">
        <v>1</v>
      </c>
      <c r="CC30" s="282"/>
      <c r="CD30" s="282"/>
      <c r="CE30" s="282">
        <f t="shared" si="4"/>
        <v>10000</v>
      </c>
      <c r="CF30" s="282"/>
      <c r="CG30" s="282"/>
      <c r="CH30" s="282"/>
      <c r="CI30" s="282"/>
      <c r="CJ30" s="282"/>
      <c r="CK30" s="282"/>
      <c r="CL30" s="226">
        <f t="shared" si="2"/>
        <v>1109535.5899999999</v>
      </c>
      <c r="CM30" s="227"/>
      <c r="CN30" s="227"/>
      <c r="CO30" s="227"/>
      <c r="CP30" s="227"/>
      <c r="CQ30" s="227"/>
      <c r="CR30" s="227"/>
      <c r="CS30" s="228"/>
      <c r="CT30" s="15"/>
      <c r="CU30" s="15"/>
      <c r="CV30" s="15"/>
      <c r="CW30" s="15"/>
      <c r="CX30" s="429">
        <f t="shared" si="0"/>
        <v>1463464.4100000001</v>
      </c>
      <c r="CY30" s="429"/>
      <c r="CZ30" s="429"/>
      <c r="DA30" s="429"/>
      <c r="DB30" s="429"/>
      <c r="DC30" s="429"/>
      <c r="DD30" s="429"/>
    </row>
    <row r="31" spans="2:108" ht="30.75" customHeight="1" x14ac:dyDescent="0.15">
      <c r="B31" s="611">
        <v>45188</v>
      </c>
      <c r="C31" s="612"/>
      <c r="D31" s="612"/>
      <c r="E31" s="612"/>
      <c r="F31" s="613"/>
      <c r="G31" s="316">
        <v>59</v>
      </c>
      <c r="H31" s="317"/>
      <c r="I31" s="317"/>
      <c r="J31" s="317"/>
      <c r="K31" s="318"/>
      <c r="L31" s="319" t="s">
        <v>60</v>
      </c>
      <c r="M31" s="320"/>
      <c r="N31" s="320"/>
      <c r="O31" s="320"/>
      <c r="P31" s="320"/>
      <c r="Q31" s="320"/>
      <c r="R31" s="321"/>
      <c r="S31" s="278"/>
      <c r="T31" s="279"/>
      <c r="U31" s="280"/>
      <c r="V31" s="278">
        <v>45652</v>
      </c>
      <c r="W31" s="279"/>
      <c r="X31" s="280"/>
      <c r="Y31" s="319" t="s">
        <v>544</v>
      </c>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1"/>
      <c r="AY31" s="319"/>
      <c r="AZ31" s="320"/>
      <c r="BA31" s="320"/>
      <c r="BB31" s="320"/>
      <c r="BC31" s="320"/>
      <c r="BD31" s="320"/>
      <c r="BE31" s="320"/>
      <c r="BF31" s="320"/>
      <c r="BG31" s="320"/>
      <c r="BH31" s="320"/>
      <c r="BI31" s="320"/>
      <c r="BJ31" s="320"/>
      <c r="BK31" s="320"/>
      <c r="BL31" s="320"/>
      <c r="BM31" s="320"/>
      <c r="BN31" s="321"/>
      <c r="BO31" s="655"/>
      <c r="BP31" s="656"/>
      <c r="BQ31" s="656"/>
      <c r="BR31" s="656"/>
      <c r="BS31" s="656"/>
      <c r="BT31" s="656"/>
      <c r="BU31" s="656"/>
      <c r="BV31" s="656"/>
      <c r="BW31" s="657"/>
      <c r="BX31" s="509">
        <v>262</v>
      </c>
      <c r="BY31" s="509"/>
      <c r="BZ31" s="509"/>
      <c r="CA31" s="509"/>
      <c r="CB31" s="282">
        <v>1</v>
      </c>
      <c r="CC31" s="282"/>
      <c r="CD31" s="282"/>
      <c r="CE31" s="282">
        <f t="shared" ref="CE31" si="5">BX31*CB31</f>
        <v>262</v>
      </c>
      <c r="CF31" s="282"/>
      <c r="CG31" s="282"/>
      <c r="CH31" s="282"/>
      <c r="CI31" s="282"/>
      <c r="CJ31" s="282"/>
      <c r="CK31" s="282"/>
      <c r="CL31" s="226">
        <f t="shared" si="2"/>
        <v>1109797.5899999999</v>
      </c>
      <c r="CM31" s="227"/>
      <c r="CN31" s="227"/>
      <c r="CO31" s="227"/>
      <c r="CP31" s="227"/>
      <c r="CQ31" s="227"/>
      <c r="CR31" s="227"/>
      <c r="CS31" s="228"/>
      <c r="CT31" s="15"/>
      <c r="CU31" s="15"/>
      <c r="CV31" s="15"/>
      <c r="CW31" s="15"/>
      <c r="CX31" s="429">
        <f t="shared" ref="CX31" si="6">2573000-CL31</f>
        <v>1463202.4100000001</v>
      </c>
      <c r="CY31" s="429"/>
      <c r="CZ31" s="429"/>
      <c r="DA31" s="429"/>
      <c r="DB31" s="429"/>
      <c r="DC31" s="429"/>
      <c r="DD31" s="429"/>
    </row>
    <row r="32" spans="2:108" ht="30.75" customHeight="1" x14ac:dyDescent="0.15">
      <c r="B32" s="372">
        <v>45188</v>
      </c>
      <c r="C32" s="373"/>
      <c r="D32" s="373"/>
      <c r="E32" s="373"/>
      <c r="F32" s="374"/>
      <c r="G32" s="272">
        <v>59</v>
      </c>
      <c r="H32" s="273"/>
      <c r="I32" s="273"/>
      <c r="J32" s="273"/>
      <c r="K32" s="274"/>
      <c r="L32" s="241" t="s">
        <v>43</v>
      </c>
      <c r="M32" s="221"/>
      <c r="N32" s="221"/>
      <c r="O32" s="221"/>
      <c r="P32" s="221"/>
      <c r="Q32" s="221"/>
      <c r="R32" s="222"/>
      <c r="S32" s="229"/>
      <c r="T32" s="230"/>
      <c r="U32" s="231"/>
      <c r="V32" s="229">
        <v>45652</v>
      </c>
      <c r="W32" s="230"/>
      <c r="X32" s="231"/>
      <c r="Y32" s="241" t="s">
        <v>221</v>
      </c>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2"/>
      <c r="AY32" s="241" t="s">
        <v>220</v>
      </c>
      <c r="AZ32" s="221"/>
      <c r="BA32" s="221"/>
      <c r="BB32" s="221"/>
      <c r="BC32" s="221"/>
      <c r="BD32" s="221"/>
      <c r="BE32" s="221"/>
      <c r="BF32" s="221"/>
      <c r="BG32" s="221"/>
      <c r="BH32" s="221"/>
      <c r="BI32" s="221"/>
      <c r="BJ32" s="221"/>
      <c r="BK32" s="221"/>
      <c r="BL32" s="221"/>
      <c r="BM32" s="221"/>
      <c r="BN32" s="222"/>
      <c r="BO32" s="601"/>
      <c r="BP32" s="602"/>
      <c r="BQ32" s="602"/>
      <c r="BR32" s="602"/>
      <c r="BS32" s="602"/>
      <c r="BT32" s="602"/>
      <c r="BU32" s="602"/>
      <c r="BV32" s="602"/>
      <c r="BW32" s="603"/>
      <c r="BX32" s="509">
        <v>5000</v>
      </c>
      <c r="BY32" s="509"/>
      <c r="BZ32" s="509"/>
      <c r="CA32" s="509"/>
      <c r="CB32" s="282">
        <v>1</v>
      </c>
      <c r="CC32" s="282"/>
      <c r="CD32" s="282"/>
      <c r="CE32" s="282">
        <f t="shared" si="4"/>
        <v>5000</v>
      </c>
      <c r="CF32" s="282"/>
      <c r="CG32" s="282"/>
      <c r="CH32" s="282"/>
      <c r="CI32" s="282"/>
      <c r="CJ32" s="282"/>
      <c r="CK32" s="282"/>
      <c r="CL32" s="226">
        <f t="shared" si="2"/>
        <v>1114797.5899999999</v>
      </c>
      <c r="CM32" s="227"/>
      <c r="CN32" s="227"/>
      <c r="CO32" s="227"/>
      <c r="CP32" s="227"/>
      <c r="CQ32" s="227"/>
      <c r="CR32" s="227"/>
      <c r="CS32" s="228"/>
      <c r="CT32" s="15"/>
      <c r="CU32" s="15"/>
      <c r="CV32" s="15"/>
      <c r="CW32" s="15"/>
      <c r="CX32" s="429">
        <f t="shared" si="0"/>
        <v>1458202.4100000001</v>
      </c>
      <c r="CY32" s="429"/>
      <c r="CZ32" s="429"/>
      <c r="DA32" s="429"/>
      <c r="DB32" s="429"/>
      <c r="DC32" s="429"/>
      <c r="DD32" s="429"/>
    </row>
    <row r="33" spans="2:108" ht="30.75" customHeight="1" x14ac:dyDescent="0.15">
      <c r="B33" s="372">
        <v>45188</v>
      </c>
      <c r="C33" s="373"/>
      <c r="D33" s="373"/>
      <c r="E33" s="373"/>
      <c r="F33" s="374"/>
      <c r="G33" s="272">
        <v>59</v>
      </c>
      <c r="H33" s="273"/>
      <c r="I33" s="273"/>
      <c r="J33" s="273"/>
      <c r="K33" s="274"/>
      <c r="L33" s="241" t="s">
        <v>43</v>
      </c>
      <c r="M33" s="221"/>
      <c r="N33" s="221"/>
      <c r="O33" s="221"/>
      <c r="P33" s="221"/>
      <c r="Q33" s="221"/>
      <c r="R33" s="222"/>
      <c r="S33" s="229"/>
      <c r="T33" s="230"/>
      <c r="U33" s="231"/>
      <c r="V33" s="229">
        <v>45230</v>
      </c>
      <c r="W33" s="230"/>
      <c r="X33" s="231"/>
      <c r="Y33" s="241" t="s">
        <v>218</v>
      </c>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2"/>
      <c r="AY33" s="497" t="s">
        <v>345</v>
      </c>
      <c r="AZ33" s="498"/>
      <c r="BA33" s="498"/>
      <c r="BB33" s="498"/>
      <c r="BC33" s="498"/>
      <c r="BD33" s="498"/>
      <c r="BE33" s="498"/>
      <c r="BF33" s="498"/>
      <c r="BG33" s="498"/>
      <c r="BH33" s="498"/>
      <c r="BI33" s="498"/>
      <c r="BJ33" s="498"/>
      <c r="BK33" s="498"/>
      <c r="BL33" s="498"/>
      <c r="BM33" s="498"/>
      <c r="BN33" s="499"/>
      <c r="BO33" s="275"/>
      <c r="BP33" s="276"/>
      <c r="BQ33" s="276"/>
      <c r="BR33" s="276"/>
      <c r="BS33" s="276"/>
      <c r="BT33" s="276"/>
      <c r="BU33" s="276"/>
      <c r="BV33" s="276"/>
      <c r="BW33" s="277"/>
      <c r="BX33" s="509">
        <v>7000</v>
      </c>
      <c r="BY33" s="509"/>
      <c r="BZ33" s="509"/>
      <c r="CA33" s="509"/>
      <c r="CB33" s="282">
        <v>1</v>
      </c>
      <c r="CC33" s="282"/>
      <c r="CD33" s="282"/>
      <c r="CE33" s="282">
        <f t="shared" si="4"/>
        <v>7000</v>
      </c>
      <c r="CF33" s="282"/>
      <c r="CG33" s="282"/>
      <c r="CH33" s="282"/>
      <c r="CI33" s="282"/>
      <c r="CJ33" s="282"/>
      <c r="CK33" s="282"/>
      <c r="CL33" s="226">
        <f t="shared" si="2"/>
        <v>1121797.5899999999</v>
      </c>
      <c r="CM33" s="227"/>
      <c r="CN33" s="227"/>
      <c r="CO33" s="227"/>
      <c r="CP33" s="227"/>
      <c r="CQ33" s="227"/>
      <c r="CR33" s="227"/>
      <c r="CS33" s="228"/>
      <c r="CT33" s="15"/>
      <c r="CU33" s="15"/>
      <c r="CV33" s="15"/>
      <c r="CW33" s="15"/>
      <c r="CX33" s="429">
        <f t="shared" si="0"/>
        <v>1451202.4100000001</v>
      </c>
      <c r="CY33" s="429"/>
      <c r="CZ33" s="429"/>
      <c r="DA33" s="429"/>
      <c r="DB33" s="429"/>
      <c r="DC33" s="429"/>
      <c r="DD33" s="429"/>
    </row>
    <row r="34" spans="2:108" ht="30.75" customHeight="1" x14ac:dyDescent="0.15">
      <c r="B34" s="372">
        <v>45188</v>
      </c>
      <c r="C34" s="373"/>
      <c r="D34" s="373"/>
      <c r="E34" s="373"/>
      <c r="F34" s="374"/>
      <c r="G34" s="272">
        <v>59</v>
      </c>
      <c r="H34" s="273"/>
      <c r="I34" s="273"/>
      <c r="J34" s="273"/>
      <c r="K34" s="274"/>
      <c r="L34" s="241" t="s">
        <v>43</v>
      </c>
      <c r="M34" s="221"/>
      <c r="N34" s="221"/>
      <c r="O34" s="221"/>
      <c r="P34" s="221"/>
      <c r="Q34" s="221"/>
      <c r="R34" s="222"/>
      <c r="S34" s="229"/>
      <c r="T34" s="230"/>
      <c r="U34" s="231"/>
      <c r="V34" s="229">
        <v>45230</v>
      </c>
      <c r="W34" s="230"/>
      <c r="X34" s="231"/>
      <c r="Y34" s="241" t="s">
        <v>218</v>
      </c>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2"/>
      <c r="AY34" s="497" t="s">
        <v>346</v>
      </c>
      <c r="AZ34" s="498"/>
      <c r="BA34" s="498"/>
      <c r="BB34" s="498"/>
      <c r="BC34" s="498"/>
      <c r="BD34" s="498"/>
      <c r="BE34" s="498"/>
      <c r="BF34" s="498"/>
      <c r="BG34" s="498"/>
      <c r="BH34" s="498"/>
      <c r="BI34" s="498"/>
      <c r="BJ34" s="498"/>
      <c r="BK34" s="498"/>
      <c r="BL34" s="498"/>
      <c r="BM34" s="498"/>
      <c r="BN34" s="499"/>
      <c r="BO34" s="275"/>
      <c r="BP34" s="276"/>
      <c r="BQ34" s="276"/>
      <c r="BR34" s="276"/>
      <c r="BS34" s="276"/>
      <c r="BT34" s="276"/>
      <c r="BU34" s="276"/>
      <c r="BV34" s="276"/>
      <c r="BW34" s="277"/>
      <c r="BX34" s="509">
        <v>7000</v>
      </c>
      <c r="BY34" s="509"/>
      <c r="BZ34" s="509"/>
      <c r="CA34" s="509"/>
      <c r="CB34" s="282">
        <v>1</v>
      </c>
      <c r="CC34" s="282"/>
      <c r="CD34" s="282"/>
      <c r="CE34" s="282">
        <f t="shared" si="4"/>
        <v>7000</v>
      </c>
      <c r="CF34" s="282"/>
      <c r="CG34" s="282"/>
      <c r="CH34" s="282"/>
      <c r="CI34" s="282"/>
      <c r="CJ34" s="282"/>
      <c r="CK34" s="282"/>
      <c r="CL34" s="226">
        <f t="shared" si="2"/>
        <v>1128797.5899999999</v>
      </c>
      <c r="CM34" s="227"/>
      <c r="CN34" s="227"/>
      <c r="CO34" s="227"/>
      <c r="CP34" s="227"/>
      <c r="CQ34" s="227"/>
      <c r="CR34" s="227"/>
      <c r="CS34" s="228"/>
      <c r="CT34" s="15"/>
      <c r="CU34" s="15"/>
      <c r="CV34" s="15"/>
      <c r="CW34" s="15"/>
      <c r="CX34" s="429">
        <f t="shared" si="0"/>
        <v>1444202.4100000001</v>
      </c>
      <c r="CY34" s="429"/>
      <c r="CZ34" s="429"/>
      <c r="DA34" s="429"/>
      <c r="DB34" s="429"/>
      <c r="DC34" s="429"/>
      <c r="DD34" s="429"/>
    </row>
    <row r="35" spans="2:108" ht="30.75" customHeight="1" x14ac:dyDescent="0.15">
      <c r="B35" s="372">
        <v>45188</v>
      </c>
      <c r="C35" s="373"/>
      <c r="D35" s="373"/>
      <c r="E35" s="373"/>
      <c r="F35" s="374"/>
      <c r="G35" s="272">
        <v>59</v>
      </c>
      <c r="H35" s="273"/>
      <c r="I35" s="273"/>
      <c r="J35" s="273"/>
      <c r="K35" s="274"/>
      <c r="L35" s="241" t="s">
        <v>73</v>
      </c>
      <c r="M35" s="221"/>
      <c r="N35" s="221"/>
      <c r="O35" s="221"/>
      <c r="P35" s="221"/>
      <c r="Q35" s="221"/>
      <c r="R35" s="222"/>
      <c r="S35" s="229"/>
      <c r="T35" s="230"/>
      <c r="U35" s="231"/>
      <c r="V35" s="229">
        <v>45230</v>
      </c>
      <c r="W35" s="230"/>
      <c r="X35" s="231"/>
      <c r="Y35" s="241" t="s">
        <v>350</v>
      </c>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c r="AY35" s="497" t="s">
        <v>346</v>
      </c>
      <c r="AZ35" s="498"/>
      <c r="BA35" s="498"/>
      <c r="BB35" s="498"/>
      <c r="BC35" s="498"/>
      <c r="BD35" s="498"/>
      <c r="BE35" s="498"/>
      <c r="BF35" s="498"/>
      <c r="BG35" s="498"/>
      <c r="BH35" s="498"/>
      <c r="BI35" s="498"/>
      <c r="BJ35" s="498"/>
      <c r="BK35" s="498"/>
      <c r="BL35" s="498"/>
      <c r="BM35" s="498"/>
      <c r="BN35" s="499"/>
      <c r="BO35" s="275" t="s">
        <v>102</v>
      </c>
      <c r="BP35" s="276"/>
      <c r="BQ35" s="276"/>
      <c r="BR35" s="276"/>
      <c r="BS35" s="276"/>
      <c r="BT35" s="276"/>
      <c r="BU35" s="276"/>
      <c r="BV35" s="276"/>
      <c r="BW35" s="277"/>
      <c r="BX35" s="509">
        <v>262</v>
      </c>
      <c r="BY35" s="509"/>
      <c r="BZ35" s="509"/>
      <c r="CA35" s="509"/>
      <c r="CB35" s="282">
        <v>1</v>
      </c>
      <c r="CC35" s="282"/>
      <c r="CD35" s="282"/>
      <c r="CE35" s="282">
        <f t="shared" si="4"/>
        <v>262</v>
      </c>
      <c r="CF35" s="282"/>
      <c r="CG35" s="282"/>
      <c r="CH35" s="282"/>
      <c r="CI35" s="282"/>
      <c r="CJ35" s="282"/>
      <c r="CK35" s="282"/>
      <c r="CL35" s="226">
        <f t="shared" si="2"/>
        <v>1129059.5899999999</v>
      </c>
      <c r="CM35" s="227"/>
      <c r="CN35" s="227"/>
      <c r="CO35" s="227"/>
      <c r="CP35" s="227"/>
      <c r="CQ35" s="227"/>
      <c r="CR35" s="227"/>
      <c r="CS35" s="228"/>
      <c r="CT35" s="15"/>
      <c r="CU35" s="15"/>
      <c r="CV35" s="15"/>
      <c r="CW35" s="15"/>
      <c r="CX35" s="429">
        <f t="shared" si="0"/>
        <v>1443940.4100000001</v>
      </c>
      <c r="CY35" s="429"/>
      <c r="CZ35" s="429"/>
      <c r="DA35" s="429"/>
      <c r="DB35" s="429"/>
      <c r="DC35" s="429"/>
      <c r="DD35" s="429"/>
    </row>
    <row r="36" spans="2:108" ht="30.75" customHeight="1" x14ac:dyDescent="0.15">
      <c r="B36" s="372">
        <v>45188</v>
      </c>
      <c r="C36" s="373"/>
      <c r="D36" s="373"/>
      <c r="E36" s="373"/>
      <c r="F36" s="374"/>
      <c r="G36" s="272">
        <v>59</v>
      </c>
      <c r="H36" s="273"/>
      <c r="I36" s="273"/>
      <c r="J36" s="273"/>
      <c r="K36" s="274"/>
      <c r="L36" s="241" t="s">
        <v>43</v>
      </c>
      <c r="M36" s="221"/>
      <c r="N36" s="221"/>
      <c r="O36" s="221"/>
      <c r="P36" s="221"/>
      <c r="Q36" s="221"/>
      <c r="R36" s="222"/>
      <c r="S36" s="229"/>
      <c r="T36" s="230"/>
      <c r="U36" s="231"/>
      <c r="V36" s="229">
        <v>45379</v>
      </c>
      <c r="W36" s="230"/>
      <c r="X36" s="231"/>
      <c r="Y36" s="241" t="s">
        <v>218</v>
      </c>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c r="AY36" s="497" t="s">
        <v>347</v>
      </c>
      <c r="AZ36" s="498"/>
      <c r="BA36" s="498"/>
      <c r="BB36" s="498"/>
      <c r="BC36" s="498"/>
      <c r="BD36" s="498"/>
      <c r="BE36" s="498"/>
      <c r="BF36" s="498"/>
      <c r="BG36" s="498"/>
      <c r="BH36" s="498"/>
      <c r="BI36" s="498"/>
      <c r="BJ36" s="498"/>
      <c r="BK36" s="498"/>
      <c r="BL36" s="498"/>
      <c r="BM36" s="498"/>
      <c r="BN36" s="499"/>
      <c r="BO36" s="275"/>
      <c r="BP36" s="276"/>
      <c r="BQ36" s="276"/>
      <c r="BR36" s="276"/>
      <c r="BS36" s="276"/>
      <c r="BT36" s="276"/>
      <c r="BU36" s="276"/>
      <c r="BV36" s="276"/>
      <c r="BW36" s="277"/>
      <c r="BX36" s="509">
        <v>7000</v>
      </c>
      <c r="BY36" s="509"/>
      <c r="BZ36" s="509"/>
      <c r="CA36" s="509"/>
      <c r="CB36" s="282">
        <v>1</v>
      </c>
      <c r="CC36" s="282"/>
      <c r="CD36" s="282"/>
      <c r="CE36" s="282">
        <f t="shared" si="4"/>
        <v>7000</v>
      </c>
      <c r="CF36" s="282"/>
      <c r="CG36" s="282"/>
      <c r="CH36" s="282"/>
      <c r="CI36" s="282"/>
      <c r="CJ36" s="282"/>
      <c r="CK36" s="282"/>
      <c r="CL36" s="226">
        <f t="shared" si="2"/>
        <v>1136059.5899999999</v>
      </c>
      <c r="CM36" s="227"/>
      <c r="CN36" s="227"/>
      <c r="CO36" s="227"/>
      <c r="CP36" s="227"/>
      <c r="CQ36" s="227"/>
      <c r="CR36" s="227"/>
      <c r="CS36" s="228"/>
      <c r="CT36" s="15"/>
      <c r="CU36" s="15"/>
      <c r="CV36" s="15"/>
      <c r="CW36" s="15"/>
      <c r="CX36" s="429">
        <f t="shared" si="0"/>
        <v>1436940.4100000001</v>
      </c>
      <c r="CY36" s="429"/>
      <c r="CZ36" s="429"/>
      <c r="DA36" s="429"/>
      <c r="DB36" s="429"/>
      <c r="DC36" s="429"/>
      <c r="DD36" s="429"/>
    </row>
    <row r="37" spans="2:108" ht="30.75" customHeight="1" x14ac:dyDescent="0.15">
      <c r="B37" s="372">
        <v>45188</v>
      </c>
      <c r="C37" s="373"/>
      <c r="D37" s="373"/>
      <c r="E37" s="373"/>
      <c r="F37" s="374"/>
      <c r="G37" s="272">
        <v>59</v>
      </c>
      <c r="H37" s="273"/>
      <c r="I37" s="273"/>
      <c r="J37" s="273"/>
      <c r="K37" s="274"/>
      <c r="L37" s="241" t="s">
        <v>43</v>
      </c>
      <c r="M37" s="221"/>
      <c r="N37" s="221"/>
      <c r="O37" s="221"/>
      <c r="P37" s="221"/>
      <c r="Q37" s="221"/>
      <c r="R37" s="222"/>
      <c r="S37" s="229"/>
      <c r="T37" s="230"/>
      <c r="U37" s="231"/>
      <c r="V37" s="229">
        <v>45230</v>
      </c>
      <c r="W37" s="230"/>
      <c r="X37" s="231"/>
      <c r="Y37" s="241" t="s">
        <v>218</v>
      </c>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2"/>
      <c r="AY37" s="497" t="s">
        <v>348</v>
      </c>
      <c r="AZ37" s="498"/>
      <c r="BA37" s="498"/>
      <c r="BB37" s="498"/>
      <c r="BC37" s="498"/>
      <c r="BD37" s="498"/>
      <c r="BE37" s="498"/>
      <c r="BF37" s="498"/>
      <c r="BG37" s="498"/>
      <c r="BH37" s="498"/>
      <c r="BI37" s="498"/>
      <c r="BJ37" s="498"/>
      <c r="BK37" s="498"/>
      <c r="BL37" s="498"/>
      <c r="BM37" s="498"/>
      <c r="BN37" s="499"/>
      <c r="BO37" s="275"/>
      <c r="BP37" s="276"/>
      <c r="BQ37" s="276"/>
      <c r="BR37" s="276"/>
      <c r="BS37" s="276"/>
      <c r="BT37" s="276"/>
      <c r="BU37" s="276"/>
      <c r="BV37" s="276"/>
      <c r="BW37" s="277"/>
      <c r="BX37" s="509">
        <v>7000</v>
      </c>
      <c r="BY37" s="509"/>
      <c r="BZ37" s="509"/>
      <c r="CA37" s="509"/>
      <c r="CB37" s="282">
        <v>1</v>
      </c>
      <c r="CC37" s="282"/>
      <c r="CD37" s="282"/>
      <c r="CE37" s="282">
        <f t="shared" si="4"/>
        <v>7000</v>
      </c>
      <c r="CF37" s="282"/>
      <c r="CG37" s="282"/>
      <c r="CH37" s="282"/>
      <c r="CI37" s="282"/>
      <c r="CJ37" s="282"/>
      <c r="CK37" s="282"/>
      <c r="CL37" s="226">
        <f t="shared" si="2"/>
        <v>1143059.5899999999</v>
      </c>
      <c r="CM37" s="227"/>
      <c r="CN37" s="227"/>
      <c r="CO37" s="227"/>
      <c r="CP37" s="227"/>
      <c r="CQ37" s="227"/>
      <c r="CR37" s="227"/>
      <c r="CS37" s="228"/>
      <c r="CT37" s="15"/>
      <c r="CU37" s="15"/>
      <c r="CV37" s="15"/>
      <c r="CW37" s="15"/>
      <c r="CX37" s="429">
        <f t="shared" si="0"/>
        <v>1429940.4100000001</v>
      </c>
      <c r="CY37" s="429"/>
      <c r="CZ37" s="429"/>
      <c r="DA37" s="429"/>
      <c r="DB37" s="429"/>
      <c r="DC37" s="429"/>
      <c r="DD37" s="429"/>
    </row>
    <row r="38" spans="2:108" ht="30.75" customHeight="1" x14ac:dyDescent="0.15">
      <c r="B38" s="372">
        <v>45188</v>
      </c>
      <c r="C38" s="373"/>
      <c r="D38" s="373"/>
      <c r="E38" s="373"/>
      <c r="F38" s="374"/>
      <c r="G38" s="272">
        <v>59</v>
      </c>
      <c r="H38" s="273"/>
      <c r="I38" s="273"/>
      <c r="J38" s="273"/>
      <c r="K38" s="274"/>
      <c r="L38" s="241" t="s">
        <v>43</v>
      </c>
      <c r="M38" s="221"/>
      <c r="N38" s="221"/>
      <c r="O38" s="221"/>
      <c r="P38" s="221"/>
      <c r="Q38" s="221"/>
      <c r="R38" s="222"/>
      <c r="S38" s="229"/>
      <c r="T38" s="230"/>
      <c r="U38" s="231"/>
      <c r="V38" s="229">
        <v>45230</v>
      </c>
      <c r="W38" s="230"/>
      <c r="X38" s="231"/>
      <c r="Y38" s="241" t="s">
        <v>218</v>
      </c>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2"/>
      <c r="AY38" s="497" t="s">
        <v>349</v>
      </c>
      <c r="AZ38" s="498"/>
      <c r="BA38" s="498"/>
      <c r="BB38" s="498"/>
      <c r="BC38" s="498"/>
      <c r="BD38" s="498"/>
      <c r="BE38" s="498"/>
      <c r="BF38" s="498"/>
      <c r="BG38" s="498"/>
      <c r="BH38" s="498"/>
      <c r="BI38" s="498"/>
      <c r="BJ38" s="498"/>
      <c r="BK38" s="498"/>
      <c r="BL38" s="498"/>
      <c r="BM38" s="498"/>
      <c r="BN38" s="499"/>
      <c r="BO38" s="275"/>
      <c r="BP38" s="276"/>
      <c r="BQ38" s="276"/>
      <c r="BR38" s="276"/>
      <c r="BS38" s="276"/>
      <c r="BT38" s="276"/>
      <c r="BU38" s="276"/>
      <c r="BV38" s="276"/>
      <c r="BW38" s="277"/>
      <c r="BX38" s="509">
        <v>7000</v>
      </c>
      <c r="BY38" s="509"/>
      <c r="BZ38" s="509"/>
      <c r="CA38" s="509"/>
      <c r="CB38" s="282">
        <v>1</v>
      </c>
      <c r="CC38" s="282"/>
      <c r="CD38" s="282"/>
      <c r="CE38" s="282">
        <f t="shared" si="4"/>
        <v>7000</v>
      </c>
      <c r="CF38" s="282"/>
      <c r="CG38" s="282"/>
      <c r="CH38" s="282"/>
      <c r="CI38" s="282"/>
      <c r="CJ38" s="282"/>
      <c r="CK38" s="282"/>
      <c r="CL38" s="226">
        <f t="shared" si="2"/>
        <v>1150059.5899999999</v>
      </c>
      <c r="CM38" s="227"/>
      <c r="CN38" s="227"/>
      <c r="CO38" s="227"/>
      <c r="CP38" s="227"/>
      <c r="CQ38" s="227"/>
      <c r="CR38" s="227"/>
      <c r="CS38" s="228"/>
      <c r="CT38" s="15"/>
      <c r="CU38" s="15"/>
      <c r="CV38" s="15"/>
      <c r="CW38" s="15"/>
      <c r="CX38" s="429">
        <f t="shared" si="0"/>
        <v>1422940.4100000001</v>
      </c>
      <c r="CY38" s="429"/>
      <c r="CZ38" s="429"/>
      <c r="DA38" s="429"/>
      <c r="DB38" s="429"/>
      <c r="DC38" s="429"/>
      <c r="DD38" s="429"/>
    </row>
    <row r="39" spans="2:108" ht="30.75" customHeight="1" x14ac:dyDescent="0.15">
      <c r="B39" s="372">
        <v>45188</v>
      </c>
      <c r="C39" s="373"/>
      <c r="D39" s="373"/>
      <c r="E39" s="373"/>
      <c r="F39" s="374"/>
      <c r="G39" s="272">
        <v>59</v>
      </c>
      <c r="H39" s="273"/>
      <c r="I39" s="273"/>
      <c r="J39" s="273"/>
      <c r="K39" s="274"/>
      <c r="L39" s="241" t="s">
        <v>73</v>
      </c>
      <c r="M39" s="221"/>
      <c r="N39" s="221"/>
      <c r="O39" s="221"/>
      <c r="P39" s="221"/>
      <c r="Q39" s="221"/>
      <c r="R39" s="222"/>
      <c r="S39" s="229"/>
      <c r="T39" s="230"/>
      <c r="U39" s="231"/>
      <c r="V39" s="229">
        <v>45230</v>
      </c>
      <c r="W39" s="230"/>
      <c r="X39" s="231"/>
      <c r="Y39" s="241" t="s">
        <v>350</v>
      </c>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2"/>
      <c r="AY39" s="497" t="s">
        <v>349</v>
      </c>
      <c r="AZ39" s="498"/>
      <c r="BA39" s="498"/>
      <c r="BB39" s="498"/>
      <c r="BC39" s="498"/>
      <c r="BD39" s="498"/>
      <c r="BE39" s="498"/>
      <c r="BF39" s="498"/>
      <c r="BG39" s="498"/>
      <c r="BH39" s="498"/>
      <c r="BI39" s="498"/>
      <c r="BJ39" s="498"/>
      <c r="BK39" s="498"/>
      <c r="BL39" s="498"/>
      <c r="BM39" s="498"/>
      <c r="BN39" s="499"/>
      <c r="BO39" s="275" t="s">
        <v>351</v>
      </c>
      <c r="BP39" s="276"/>
      <c r="BQ39" s="276"/>
      <c r="BR39" s="276"/>
      <c r="BS39" s="276"/>
      <c r="BT39" s="276"/>
      <c r="BU39" s="276"/>
      <c r="BV39" s="276"/>
      <c r="BW39" s="277"/>
      <c r="BX39" s="509">
        <v>154</v>
      </c>
      <c r="BY39" s="509"/>
      <c r="BZ39" s="509"/>
      <c r="CA39" s="509"/>
      <c r="CB39" s="282">
        <v>1</v>
      </c>
      <c r="CC39" s="282"/>
      <c r="CD39" s="282"/>
      <c r="CE39" s="282">
        <f t="shared" si="4"/>
        <v>154</v>
      </c>
      <c r="CF39" s="282"/>
      <c r="CG39" s="282"/>
      <c r="CH39" s="282"/>
      <c r="CI39" s="282"/>
      <c r="CJ39" s="282"/>
      <c r="CK39" s="282"/>
      <c r="CL39" s="226">
        <f t="shared" si="2"/>
        <v>1150213.5899999999</v>
      </c>
      <c r="CM39" s="227"/>
      <c r="CN39" s="227"/>
      <c r="CO39" s="227"/>
      <c r="CP39" s="227"/>
      <c r="CQ39" s="227"/>
      <c r="CR39" s="227"/>
      <c r="CS39" s="228"/>
      <c r="CT39" s="15"/>
      <c r="CU39" s="15"/>
      <c r="CV39" s="15"/>
      <c r="CW39" s="15"/>
      <c r="CX39" s="429">
        <f t="shared" si="0"/>
        <v>1422786.4100000001</v>
      </c>
      <c r="CY39" s="429"/>
      <c r="CZ39" s="429"/>
      <c r="DA39" s="429"/>
      <c r="DB39" s="429"/>
      <c r="DC39" s="429"/>
      <c r="DD39" s="429"/>
    </row>
    <row r="40" spans="2:108" ht="30.75" customHeight="1" x14ac:dyDescent="0.15">
      <c r="B40" s="372">
        <v>45188</v>
      </c>
      <c r="C40" s="373"/>
      <c r="D40" s="373"/>
      <c r="E40" s="373"/>
      <c r="F40" s="374"/>
      <c r="G40" s="272">
        <v>59</v>
      </c>
      <c r="H40" s="273"/>
      <c r="I40" s="273"/>
      <c r="J40" s="273"/>
      <c r="K40" s="274"/>
      <c r="L40" s="241" t="s">
        <v>43</v>
      </c>
      <c r="M40" s="221"/>
      <c r="N40" s="221"/>
      <c r="O40" s="221"/>
      <c r="P40" s="221"/>
      <c r="Q40" s="221"/>
      <c r="R40" s="222"/>
      <c r="S40" s="229"/>
      <c r="T40" s="230"/>
      <c r="U40" s="231"/>
      <c r="V40" s="229">
        <v>45652</v>
      </c>
      <c r="W40" s="230"/>
      <c r="X40" s="231"/>
      <c r="Y40" s="241" t="s">
        <v>219</v>
      </c>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2"/>
      <c r="AY40" s="497" t="s">
        <v>346</v>
      </c>
      <c r="AZ40" s="498"/>
      <c r="BA40" s="498"/>
      <c r="BB40" s="498"/>
      <c r="BC40" s="498"/>
      <c r="BD40" s="498"/>
      <c r="BE40" s="498"/>
      <c r="BF40" s="498"/>
      <c r="BG40" s="498"/>
      <c r="BH40" s="498"/>
      <c r="BI40" s="498"/>
      <c r="BJ40" s="498"/>
      <c r="BK40" s="498"/>
      <c r="BL40" s="498"/>
      <c r="BM40" s="498"/>
      <c r="BN40" s="499"/>
      <c r="BO40" s="275"/>
      <c r="BP40" s="276"/>
      <c r="BQ40" s="276"/>
      <c r="BR40" s="276"/>
      <c r="BS40" s="276"/>
      <c r="BT40" s="276"/>
      <c r="BU40" s="276"/>
      <c r="BV40" s="276"/>
      <c r="BW40" s="277"/>
      <c r="BX40" s="509">
        <v>14000</v>
      </c>
      <c r="BY40" s="509"/>
      <c r="BZ40" s="509"/>
      <c r="CA40" s="509"/>
      <c r="CB40" s="282">
        <v>1</v>
      </c>
      <c r="CC40" s="282"/>
      <c r="CD40" s="282"/>
      <c r="CE40" s="282">
        <f t="shared" ref="CE40:CE47" si="7">BX40*CB40</f>
        <v>14000</v>
      </c>
      <c r="CF40" s="282"/>
      <c r="CG40" s="282"/>
      <c r="CH40" s="282"/>
      <c r="CI40" s="282"/>
      <c r="CJ40" s="282"/>
      <c r="CK40" s="282"/>
      <c r="CL40" s="226">
        <f t="shared" si="2"/>
        <v>1164213.5899999999</v>
      </c>
      <c r="CM40" s="227"/>
      <c r="CN40" s="227"/>
      <c r="CO40" s="227"/>
      <c r="CP40" s="227"/>
      <c r="CQ40" s="227"/>
      <c r="CR40" s="227"/>
      <c r="CS40" s="228"/>
      <c r="CT40" s="15"/>
      <c r="CU40" s="15"/>
      <c r="CV40" s="15"/>
      <c r="CW40" s="15"/>
      <c r="CX40" s="429">
        <f t="shared" si="0"/>
        <v>1408786.4100000001</v>
      </c>
      <c r="CY40" s="429"/>
      <c r="CZ40" s="429"/>
      <c r="DA40" s="429"/>
      <c r="DB40" s="429"/>
      <c r="DC40" s="429"/>
      <c r="DD40" s="429"/>
    </row>
    <row r="41" spans="2:108" ht="30.75" customHeight="1" x14ac:dyDescent="0.15">
      <c r="B41" s="372">
        <v>45188</v>
      </c>
      <c r="C41" s="373"/>
      <c r="D41" s="373"/>
      <c r="E41" s="373"/>
      <c r="F41" s="374"/>
      <c r="G41" s="272">
        <v>59</v>
      </c>
      <c r="H41" s="273"/>
      <c r="I41" s="273"/>
      <c r="J41" s="273"/>
      <c r="K41" s="274"/>
      <c r="L41" s="241" t="s">
        <v>43</v>
      </c>
      <c r="M41" s="221"/>
      <c r="N41" s="221"/>
      <c r="O41" s="221"/>
      <c r="P41" s="221"/>
      <c r="Q41" s="221"/>
      <c r="R41" s="222"/>
      <c r="S41" s="229"/>
      <c r="T41" s="230"/>
      <c r="U41" s="231"/>
      <c r="V41" s="229">
        <v>45652</v>
      </c>
      <c r="W41" s="230"/>
      <c r="X41" s="231"/>
      <c r="Y41" s="241" t="s">
        <v>219</v>
      </c>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2"/>
      <c r="AY41" s="497" t="s">
        <v>347</v>
      </c>
      <c r="AZ41" s="498"/>
      <c r="BA41" s="498"/>
      <c r="BB41" s="498"/>
      <c r="BC41" s="498"/>
      <c r="BD41" s="498"/>
      <c r="BE41" s="498"/>
      <c r="BF41" s="498"/>
      <c r="BG41" s="498"/>
      <c r="BH41" s="498"/>
      <c r="BI41" s="498"/>
      <c r="BJ41" s="498"/>
      <c r="BK41" s="498"/>
      <c r="BL41" s="498"/>
      <c r="BM41" s="498"/>
      <c r="BN41" s="499"/>
      <c r="BO41" s="275"/>
      <c r="BP41" s="276"/>
      <c r="BQ41" s="276"/>
      <c r="BR41" s="276"/>
      <c r="BS41" s="276"/>
      <c r="BT41" s="276"/>
      <c r="BU41" s="276"/>
      <c r="BV41" s="276"/>
      <c r="BW41" s="277"/>
      <c r="BX41" s="509">
        <v>14000</v>
      </c>
      <c r="BY41" s="509"/>
      <c r="BZ41" s="509"/>
      <c r="CA41" s="509"/>
      <c r="CB41" s="282">
        <v>1</v>
      </c>
      <c r="CC41" s="282"/>
      <c r="CD41" s="282"/>
      <c r="CE41" s="282">
        <f t="shared" si="7"/>
        <v>14000</v>
      </c>
      <c r="CF41" s="282"/>
      <c r="CG41" s="282"/>
      <c r="CH41" s="282"/>
      <c r="CI41" s="282"/>
      <c r="CJ41" s="282"/>
      <c r="CK41" s="282"/>
      <c r="CL41" s="226">
        <f t="shared" si="2"/>
        <v>1178213.5899999999</v>
      </c>
      <c r="CM41" s="227"/>
      <c r="CN41" s="227"/>
      <c r="CO41" s="227"/>
      <c r="CP41" s="227"/>
      <c r="CQ41" s="227"/>
      <c r="CR41" s="227"/>
      <c r="CS41" s="228"/>
      <c r="CT41" s="15"/>
      <c r="CU41" s="15"/>
      <c r="CV41" s="15"/>
      <c r="CW41" s="15"/>
      <c r="CX41" s="429">
        <f t="shared" si="0"/>
        <v>1394786.4100000001</v>
      </c>
      <c r="CY41" s="429"/>
      <c r="CZ41" s="429"/>
      <c r="DA41" s="429"/>
      <c r="DB41" s="429"/>
      <c r="DC41" s="429"/>
      <c r="DD41" s="429"/>
    </row>
    <row r="42" spans="2:108" ht="30.75" customHeight="1" x14ac:dyDescent="0.15">
      <c r="B42" s="639">
        <v>45209</v>
      </c>
      <c r="C42" s="639"/>
      <c r="D42" s="639"/>
      <c r="E42" s="639"/>
      <c r="F42" s="639"/>
      <c r="G42" s="640">
        <v>71</v>
      </c>
      <c r="H42" s="640"/>
      <c r="I42" s="640"/>
      <c r="J42" s="640"/>
      <c r="K42" s="640"/>
      <c r="L42" s="641" t="s">
        <v>50</v>
      </c>
      <c r="M42" s="641"/>
      <c r="N42" s="641"/>
      <c r="O42" s="641"/>
      <c r="P42" s="641"/>
      <c r="Q42" s="641"/>
      <c r="R42" s="641"/>
      <c r="S42" s="642"/>
      <c r="T42" s="642"/>
      <c r="U42" s="642"/>
      <c r="V42" s="643">
        <v>45606</v>
      </c>
      <c r="W42" s="643"/>
      <c r="X42" s="643"/>
      <c r="Y42" s="565" t="s">
        <v>270</v>
      </c>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6"/>
      <c r="AY42" s="220" t="s">
        <v>292</v>
      </c>
      <c r="AZ42" s="565"/>
      <c r="BA42" s="565"/>
      <c r="BB42" s="565"/>
      <c r="BC42" s="565"/>
      <c r="BD42" s="565"/>
      <c r="BE42" s="565"/>
      <c r="BF42" s="565"/>
      <c r="BG42" s="565"/>
      <c r="BH42" s="565"/>
      <c r="BI42" s="565"/>
      <c r="BJ42" s="565"/>
      <c r="BK42" s="565"/>
      <c r="BL42" s="565"/>
      <c r="BM42" s="565"/>
      <c r="BN42" s="566"/>
      <c r="BO42" s="590"/>
      <c r="BP42" s="644"/>
      <c r="BQ42" s="644"/>
      <c r="BR42" s="644"/>
      <c r="BS42" s="644"/>
      <c r="BT42" s="644"/>
      <c r="BU42" s="644"/>
      <c r="BV42" s="644"/>
      <c r="BW42" s="645"/>
      <c r="BX42" s="555">
        <v>17679</v>
      </c>
      <c r="BY42" s="556"/>
      <c r="BZ42" s="556"/>
      <c r="CA42" s="557"/>
      <c r="CB42" s="638">
        <v>1</v>
      </c>
      <c r="CC42" s="638"/>
      <c r="CD42" s="638"/>
      <c r="CE42" s="638">
        <f t="shared" si="7"/>
        <v>17679</v>
      </c>
      <c r="CF42" s="638"/>
      <c r="CG42" s="638"/>
      <c r="CH42" s="638"/>
      <c r="CI42" s="638"/>
      <c r="CJ42" s="638"/>
      <c r="CK42" s="638"/>
      <c r="CL42" s="226">
        <f t="shared" si="2"/>
        <v>1195892.5899999999</v>
      </c>
      <c r="CM42" s="227"/>
      <c r="CN42" s="227"/>
      <c r="CO42" s="227"/>
      <c r="CP42" s="227"/>
      <c r="CQ42" s="227"/>
      <c r="CR42" s="227"/>
      <c r="CS42" s="228"/>
      <c r="CT42" s="15"/>
      <c r="CU42" s="15"/>
      <c r="CV42" s="15"/>
      <c r="CW42" s="15"/>
      <c r="CX42" s="429">
        <f t="shared" si="0"/>
        <v>1377107.4100000001</v>
      </c>
      <c r="CY42" s="429"/>
      <c r="CZ42" s="429"/>
      <c r="DA42" s="429"/>
      <c r="DB42" s="429"/>
      <c r="DC42" s="429"/>
      <c r="DD42" s="429"/>
    </row>
    <row r="43" spans="2:108" ht="30" customHeight="1" x14ac:dyDescent="0.15">
      <c r="B43" s="217">
        <v>45218</v>
      </c>
      <c r="C43" s="218"/>
      <c r="D43" s="218"/>
      <c r="E43" s="218"/>
      <c r="F43" s="219"/>
      <c r="G43" s="283">
        <v>79</v>
      </c>
      <c r="H43" s="284"/>
      <c r="I43" s="284"/>
      <c r="J43" s="284"/>
      <c r="K43" s="285"/>
      <c r="L43" s="241" t="s">
        <v>258</v>
      </c>
      <c r="M43" s="221"/>
      <c r="N43" s="221"/>
      <c r="O43" s="221"/>
      <c r="P43" s="221"/>
      <c r="Q43" s="221"/>
      <c r="R43" s="222"/>
      <c r="S43" s="229"/>
      <c r="T43" s="230"/>
      <c r="U43" s="231"/>
      <c r="V43" s="229">
        <v>45616</v>
      </c>
      <c r="W43" s="230"/>
      <c r="X43" s="231"/>
      <c r="Y43" s="241" t="s">
        <v>316</v>
      </c>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c r="AY43" s="241"/>
      <c r="AZ43" s="221"/>
      <c r="BA43" s="221"/>
      <c r="BB43" s="221"/>
      <c r="BC43" s="221"/>
      <c r="BD43" s="221"/>
      <c r="BE43" s="221"/>
      <c r="BF43" s="221"/>
      <c r="BG43" s="221"/>
      <c r="BH43" s="221"/>
      <c r="BI43" s="221"/>
      <c r="BJ43" s="221"/>
      <c r="BK43" s="221"/>
      <c r="BL43" s="221"/>
      <c r="BM43" s="221"/>
      <c r="BN43" s="222"/>
      <c r="BO43" s="241"/>
      <c r="BP43" s="221"/>
      <c r="BQ43" s="221"/>
      <c r="BR43" s="221"/>
      <c r="BS43" s="221"/>
      <c r="BT43" s="221"/>
      <c r="BU43" s="221"/>
      <c r="BV43" s="221"/>
      <c r="BW43" s="222"/>
      <c r="BX43" s="226">
        <v>84</v>
      </c>
      <c r="BY43" s="227"/>
      <c r="BZ43" s="227"/>
      <c r="CA43" s="228"/>
      <c r="CB43" s="226">
        <v>3</v>
      </c>
      <c r="CC43" s="227"/>
      <c r="CD43" s="228"/>
      <c r="CE43" s="226">
        <f t="shared" si="7"/>
        <v>252</v>
      </c>
      <c r="CF43" s="227"/>
      <c r="CG43" s="227"/>
      <c r="CH43" s="227"/>
      <c r="CI43" s="227"/>
      <c r="CJ43" s="227"/>
      <c r="CK43" s="228"/>
      <c r="CL43" s="226">
        <f t="shared" ref="CL43:CL70" si="8">CL42+CE43</f>
        <v>1196144.5899999999</v>
      </c>
      <c r="CM43" s="227"/>
      <c r="CN43" s="227"/>
      <c r="CO43" s="227"/>
      <c r="CP43" s="227"/>
      <c r="CQ43" s="227"/>
      <c r="CR43" s="227"/>
      <c r="CS43" s="228"/>
      <c r="CT43" s="13" t="s">
        <v>11</v>
      </c>
      <c r="CU43" s="14" t="s">
        <v>12</v>
      </c>
      <c r="CV43" s="14" t="s">
        <v>13</v>
      </c>
      <c r="CW43" s="14" t="s">
        <v>14</v>
      </c>
      <c r="CX43" s="429">
        <f t="shared" si="0"/>
        <v>1376855.4100000001</v>
      </c>
      <c r="CY43" s="429"/>
      <c r="CZ43" s="429"/>
      <c r="DA43" s="429"/>
      <c r="DB43" s="429"/>
      <c r="DC43" s="429"/>
      <c r="DD43" s="429"/>
    </row>
    <row r="44" spans="2:108" ht="30.75" customHeight="1" x14ac:dyDescent="0.15">
      <c r="B44" s="372">
        <v>45245</v>
      </c>
      <c r="C44" s="373"/>
      <c r="D44" s="373"/>
      <c r="E44" s="373"/>
      <c r="F44" s="374"/>
      <c r="G44" s="272" t="s">
        <v>625</v>
      </c>
      <c r="H44" s="273"/>
      <c r="I44" s="273"/>
      <c r="J44" s="273"/>
      <c r="K44" s="274"/>
      <c r="L44" s="241" t="s">
        <v>141</v>
      </c>
      <c r="M44" s="221"/>
      <c r="N44" s="221"/>
      <c r="O44" s="221"/>
      <c r="P44" s="221"/>
      <c r="Q44" s="221"/>
      <c r="R44" s="222"/>
      <c r="S44" s="229"/>
      <c r="T44" s="230"/>
      <c r="U44" s="231"/>
      <c r="V44" s="229">
        <v>45652</v>
      </c>
      <c r="W44" s="230"/>
      <c r="X44" s="231"/>
      <c r="Y44" s="241" t="s">
        <v>614</v>
      </c>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2"/>
      <c r="AY44" s="241" t="s">
        <v>373</v>
      </c>
      <c r="AZ44" s="221"/>
      <c r="BA44" s="221"/>
      <c r="BB44" s="221"/>
      <c r="BC44" s="221"/>
      <c r="BD44" s="221"/>
      <c r="BE44" s="221"/>
      <c r="BF44" s="221"/>
      <c r="BG44" s="221"/>
      <c r="BH44" s="221"/>
      <c r="BI44" s="221"/>
      <c r="BJ44" s="221"/>
      <c r="BK44" s="221"/>
      <c r="BL44" s="221"/>
      <c r="BM44" s="221"/>
      <c r="BN44" s="222"/>
      <c r="BO44" s="275"/>
      <c r="BP44" s="276"/>
      <c r="BQ44" s="276"/>
      <c r="BR44" s="276"/>
      <c r="BS44" s="276"/>
      <c r="BT44" s="276"/>
      <c r="BU44" s="276"/>
      <c r="BV44" s="276"/>
      <c r="BW44" s="277"/>
      <c r="BX44" s="649">
        <v>59540</v>
      </c>
      <c r="BY44" s="650"/>
      <c r="BZ44" s="650"/>
      <c r="CA44" s="650"/>
      <c r="CB44" s="651">
        <v>1</v>
      </c>
      <c r="CC44" s="224"/>
      <c r="CD44" s="225"/>
      <c r="CE44" s="638">
        <f t="shared" si="7"/>
        <v>59540</v>
      </c>
      <c r="CF44" s="638"/>
      <c r="CG44" s="638"/>
      <c r="CH44" s="638"/>
      <c r="CI44" s="638"/>
      <c r="CJ44" s="638"/>
      <c r="CK44" s="638"/>
      <c r="CL44" s="226">
        <f t="shared" si="8"/>
        <v>1255684.5899999999</v>
      </c>
      <c r="CM44" s="227"/>
      <c r="CN44" s="227"/>
      <c r="CO44" s="227"/>
      <c r="CP44" s="227"/>
      <c r="CQ44" s="227"/>
      <c r="CR44" s="227"/>
      <c r="CS44" s="228"/>
      <c r="CT44" s="128"/>
      <c r="CU44" s="128"/>
      <c r="CV44" s="128"/>
      <c r="CW44" s="128"/>
      <c r="CX44" s="429">
        <f t="shared" si="0"/>
        <v>1317315.4100000001</v>
      </c>
      <c r="CY44" s="429"/>
      <c r="CZ44" s="429"/>
      <c r="DA44" s="429"/>
      <c r="DB44" s="429"/>
      <c r="DC44" s="429"/>
      <c r="DD44" s="429"/>
    </row>
    <row r="45" spans="2:108" ht="30.75" customHeight="1" x14ac:dyDescent="0.15">
      <c r="B45" s="372">
        <v>45247</v>
      </c>
      <c r="C45" s="373"/>
      <c r="D45" s="373"/>
      <c r="E45" s="373"/>
      <c r="F45" s="374"/>
      <c r="G45" s="272" t="s">
        <v>624</v>
      </c>
      <c r="H45" s="273"/>
      <c r="I45" s="273"/>
      <c r="J45" s="273"/>
      <c r="K45" s="274"/>
      <c r="L45" s="241" t="s">
        <v>141</v>
      </c>
      <c r="M45" s="221"/>
      <c r="N45" s="221"/>
      <c r="O45" s="221"/>
      <c r="P45" s="221"/>
      <c r="Q45" s="221"/>
      <c r="R45" s="222"/>
      <c r="S45" s="229"/>
      <c r="T45" s="230"/>
      <c r="U45" s="231"/>
      <c r="V45" s="229">
        <v>45652</v>
      </c>
      <c r="W45" s="230"/>
      <c r="X45" s="231"/>
      <c r="Y45" s="241" t="s">
        <v>615</v>
      </c>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2"/>
      <c r="AY45" s="241" t="s">
        <v>374</v>
      </c>
      <c r="AZ45" s="221"/>
      <c r="BA45" s="221"/>
      <c r="BB45" s="221"/>
      <c r="BC45" s="221"/>
      <c r="BD45" s="221"/>
      <c r="BE45" s="221"/>
      <c r="BF45" s="221"/>
      <c r="BG45" s="221"/>
      <c r="BH45" s="221"/>
      <c r="BI45" s="221"/>
      <c r="BJ45" s="221"/>
      <c r="BK45" s="221"/>
      <c r="BL45" s="221"/>
      <c r="BM45" s="221"/>
      <c r="BN45" s="222"/>
      <c r="BO45" s="275"/>
      <c r="BP45" s="276"/>
      <c r="BQ45" s="276"/>
      <c r="BR45" s="276"/>
      <c r="BS45" s="276"/>
      <c r="BT45" s="276"/>
      <c r="BU45" s="276"/>
      <c r="BV45" s="276"/>
      <c r="BW45" s="277"/>
      <c r="BX45" s="649">
        <v>43780</v>
      </c>
      <c r="BY45" s="650"/>
      <c r="BZ45" s="650"/>
      <c r="CA45" s="650"/>
      <c r="CB45" s="651">
        <v>1</v>
      </c>
      <c r="CC45" s="224"/>
      <c r="CD45" s="225"/>
      <c r="CE45" s="282">
        <f t="shared" si="7"/>
        <v>43780</v>
      </c>
      <c r="CF45" s="282"/>
      <c r="CG45" s="282"/>
      <c r="CH45" s="282"/>
      <c r="CI45" s="282"/>
      <c r="CJ45" s="282"/>
      <c r="CK45" s="282"/>
      <c r="CL45" s="226">
        <f t="shared" si="8"/>
        <v>1299464.5899999999</v>
      </c>
      <c r="CM45" s="227"/>
      <c r="CN45" s="227"/>
      <c r="CO45" s="227"/>
      <c r="CP45" s="227"/>
      <c r="CQ45" s="227"/>
      <c r="CR45" s="227"/>
      <c r="CS45" s="228"/>
      <c r="CT45" s="14"/>
      <c r="CU45" s="14"/>
      <c r="CV45" s="14"/>
      <c r="CW45" s="14"/>
      <c r="CX45" s="429">
        <f t="shared" si="0"/>
        <v>1273535.4100000001</v>
      </c>
      <c r="CY45" s="429"/>
      <c r="CZ45" s="429"/>
      <c r="DA45" s="429"/>
      <c r="DB45" s="429"/>
      <c r="DC45" s="429"/>
      <c r="DD45" s="429"/>
    </row>
    <row r="46" spans="2:108" ht="30.75" customHeight="1" x14ac:dyDescent="0.15">
      <c r="B46" s="372">
        <v>45238</v>
      </c>
      <c r="C46" s="373"/>
      <c r="D46" s="373"/>
      <c r="E46" s="373"/>
      <c r="F46" s="374"/>
      <c r="G46" s="272">
        <v>92</v>
      </c>
      <c r="H46" s="273"/>
      <c r="I46" s="273"/>
      <c r="J46" s="273"/>
      <c r="K46" s="274"/>
      <c r="L46" s="241" t="s">
        <v>352</v>
      </c>
      <c r="M46" s="221"/>
      <c r="N46" s="221"/>
      <c r="O46" s="221"/>
      <c r="P46" s="221"/>
      <c r="Q46" s="221"/>
      <c r="R46" s="222"/>
      <c r="S46" s="229"/>
      <c r="T46" s="230"/>
      <c r="U46" s="231"/>
      <c r="V46" s="229">
        <v>45252</v>
      </c>
      <c r="W46" s="230"/>
      <c r="X46" s="231"/>
      <c r="Y46" s="241" t="s">
        <v>228</v>
      </c>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2"/>
      <c r="AY46" s="241"/>
      <c r="AZ46" s="221"/>
      <c r="BA46" s="221"/>
      <c r="BB46" s="221"/>
      <c r="BC46" s="221"/>
      <c r="BD46" s="221"/>
      <c r="BE46" s="221"/>
      <c r="BF46" s="221"/>
      <c r="BG46" s="221"/>
      <c r="BH46" s="221"/>
      <c r="BI46" s="221"/>
      <c r="BJ46" s="221"/>
      <c r="BK46" s="221"/>
      <c r="BL46" s="221"/>
      <c r="BM46" s="221"/>
      <c r="BN46" s="222"/>
      <c r="BO46" s="275"/>
      <c r="BP46" s="276"/>
      <c r="BQ46" s="276"/>
      <c r="BR46" s="276"/>
      <c r="BS46" s="276"/>
      <c r="BT46" s="276"/>
      <c r="BU46" s="276"/>
      <c r="BV46" s="276"/>
      <c r="BW46" s="277"/>
      <c r="BX46" s="282">
        <v>2000</v>
      </c>
      <c r="BY46" s="282"/>
      <c r="BZ46" s="282"/>
      <c r="CA46" s="282"/>
      <c r="CB46" s="282">
        <v>2</v>
      </c>
      <c r="CC46" s="282"/>
      <c r="CD46" s="282"/>
      <c r="CE46" s="282">
        <f t="shared" si="7"/>
        <v>4000</v>
      </c>
      <c r="CF46" s="282"/>
      <c r="CG46" s="282"/>
      <c r="CH46" s="282"/>
      <c r="CI46" s="282"/>
      <c r="CJ46" s="282"/>
      <c r="CK46" s="282"/>
      <c r="CL46" s="226">
        <f t="shared" si="8"/>
        <v>1303464.5899999999</v>
      </c>
      <c r="CM46" s="227"/>
      <c r="CN46" s="227"/>
      <c r="CO46" s="227"/>
      <c r="CP46" s="227"/>
      <c r="CQ46" s="227"/>
      <c r="CR46" s="227"/>
      <c r="CS46" s="228"/>
      <c r="CT46" s="15"/>
      <c r="CU46" s="15"/>
      <c r="CV46" s="15"/>
      <c r="CW46" s="15"/>
      <c r="CX46" s="429">
        <f t="shared" si="0"/>
        <v>1269535.4100000001</v>
      </c>
      <c r="CY46" s="429"/>
      <c r="CZ46" s="429"/>
      <c r="DA46" s="429"/>
      <c r="DB46" s="429"/>
      <c r="DC46" s="429"/>
      <c r="DD46" s="429"/>
    </row>
    <row r="47" spans="2:108" ht="30" customHeight="1" x14ac:dyDescent="0.15">
      <c r="B47" s="554" t="s">
        <v>376</v>
      </c>
      <c r="C47" s="554"/>
      <c r="D47" s="554"/>
      <c r="E47" s="554"/>
      <c r="F47" s="554"/>
      <c r="G47" s="414" t="s">
        <v>623</v>
      </c>
      <c r="H47" s="414"/>
      <c r="I47" s="414"/>
      <c r="J47" s="414"/>
      <c r="K47" s="414"/>
      <c r="L47" s="241" t="s">
        <v>141</v>
      </c>
      <c r="M47" s="221"/>
      <c r="N47" s="221"/>
      <c r="O47" s="221"/>
      <c r="P47" s="221"/>
      <c r="Q47" s="221"/>
      <c r="R47" s="222"/>
      <c r="S47" s="129"/>
      <c r="T47" s="129"/>
      <c r="U47" s="129"/>
      <c r="V47" s="229">
        <v>45652</v>
      </c>
      <c r="W47" s="230"/>
      <c r="X47" s="231"/>
      <c r="Y47" s="232" t="s">
        <v>613</v>
      </c>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4"/>
      <c r="AY47" s="497" t="s">
        <v>375</v>
      </c>
      <c r="AZ47" s="498"/>
      <c r="BA47" s="498"/>
      <c r="BB47" s="498"/>
      <c r="BC47" s="498"/>
      <c r="BD47" s="498"/>
      <c r="BE47" s="498"/>
      <c r="BF47" s="498"/>
      <c r="BG47" s="498"/>
      <c r="BH47" s="498"/>
      <c r="BI47" s="498"/>
      <c r="BJ47" s="498"/>
      <c r="BK47" s="498"/>
      <c r="BL47" s="498"/>
      <c r="BM47" s="498"/>
      <c r="BN47" s="499"/>
      <c r="BO47" s="261"/>
      <c r="BP47" s="261"/>
      <c r="BQ47" s="261"/>
      <c r="BR47" s="261"/>
      <c r="BS47" s="261"/>
      <c r="BT47" s="261"/>
      <c r="BU47" s="261"/>
      <c r="BV47" s="261"/>
      <c r="BW47" s="261"/>
      <c r="BX47" s="252">
        <v>26500</v>
      </c>
      <c r="BY47" s="252"/>
      <c r="BZ47" s="252"/>
      <c r="CA47" s="252"/>
      <c r="CB47" s="252">
        <v>1</v>
      </c>
      <c r="CC47" s="252"/>
      <c r="CD47" s="252"/>
      <c r="CE47" s="226">
        <f t="shared" si="7"/>
        <v>26500</v>
      </c>
      <c r="CF47" s="227"/>
      <c r="CG47" s="227"/>
      <c r="CH47" s="227"/>
      <c r="CI47" s="227"/>
      <c r="CJ47" s="227"/>
      <c r="CK47" s="228"/>
      <c r="CL47" s="226">
        <f t="shared" si="8"/>
        <v>1329964.5899999999</v>
      </c>
      <c r="CM47" s="227"/>
      <c r="CN47" s="227"/>
      <c r="CO47" s="227"/>
      <c r="CP47" s="227"/>
      <c r="CQ47" s="227"/>
      <c r="CR47" s="227"/>
      <c r="CS47" s="228"/>
      <c r="CT47" s="15"/>
      <c r="CU47" s="15"/>
      <c r="CV47" s="15"/>
      <c r="CW47" s="15"/>
      <c r="CX47" s="429">
        <f t="shared" si="0"/>
        <v>1243035.4100000001</v>
      </c>
      <c r="CY47" s="429"/>
      <c r="CZ47" s="429"/>
      <c r="DA47" s="429"/>
      <c r="DB47" s="429"/>
      <c r="DC47" s="429"/>
      <c r="DD47" s="429"/>
    </row>
    <row r="48" spans="2:108" ht="30" customHeight="1" x14ac:dyDescent="0.15">
      <c r="B48" s="554">
        <v>45250</v>
      </c>
      <c r="C48" s="554"/>
      <c r="D48" s="554"/>
      <c r="E48" s="554"/>
      <c r="F48" s="554"/>
      <c r="G48" s="414">
        <v>93</v>
      </c>
      <c r="H48" s="414"/>
      <c r="I48" s="414"/>
      <c r="J48" s="414"/>
      <c r="K48" s="414"/>
      <c r="L48" s="241" t="s">
        <v>17</v>
      </c>
      <c r="M48" s="221"/>
      <c r="N48" s="221"/>
      <c r="O48" s="221"/>
      <c r="P48" s="221"/>
      <c r="Q48" s="221"/>
      <c r="R48" s="222"/>
      <c r="S48" s="129"/>
      <c r="T48" s="129"/>
      <c r="U48" s="129"/>
      <c r="V48" s="229">
        <v>45652</v>
      </c>
      <c r="W48" s="230"/>
      <c r="X48" s="231"/>
      <c r="Y48" s="232" t="s">
        <v>308</v>
      </c>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4"/>
      <c r="AY48" s="232"/>
      <c r="AZ48" s="233"/>
      <c r="BA48" s="233"/>
      <c r="BB48" s="233"/>
      <c r="BC48" s="233"/>
      <c r="BD48" s="233"/>
      <c r="BE48" s="233"/>
      <c r="BF48" s="233"/>
      <c r="BG48" s="233"/>
      <c r="BH48" s="233"/>
      <c r="BI48" s="233"/>
      <c r="BJ48" s="233"/>
      <c r="BK48" s="233"/>
      <c r="BL48" s="233"/>
      <c r="BM48" s="233"/>
      <c r="BN48" s="234"/>
      <c r="BO48" s="261"/>
      <c r="BP48" s="261"/>
      <c r="BQ48" s="261"/>
      <c r="BR48" s="261"/>
      <c r="BS48" s="261"/>
      <c r="BT48" s="261"/>
      <c r="BU48" s="261"/>
      <c r="BV48" s="261"/>
      <c r="BW48" s="261"/>
      <c r="BX48" s="252">
        <v>836</v>
      </c>
      <c r="BY48" s="252"/>
      <c r="BZ48" s="252"/>
      <c r="CA48" s="252"/>
      <c r="CB48" s="252">
        <v>1</v>
      </c>
      <c r="CC48" s="252"/>
      <c r="CD48" s="252"/>
      <c r="CE48" s="235">
        <f t="shared" ref="CE48" si="9">BX48*CB48</f>
        <v>836</v>
      </c>
      <c r="CF48" s="236"/>
      <c r="CG48" s="236"/>
      <c r="CH48" s="236"/>
      <c r="CI48" s="236"/>
      <c r="CJ48" s="236"/>
      <c r="CK48" s="237"/>
      <c r="CL48" s="226">
        <f t="shared" si="8"/>
        <v>1330800.5899999999</v>
      </c>
      <c r="CM48" s="227"/>
      <c r="CN48" s="227"/>
      <c r="CO48" s="227"/>
      <c r="CP48" s="227"/>
      <c r="CQ48" s="227"/>
      <c r="CR48" s="227"/>
      <c r="CS48" s="228"/>
      <c r="CT48" s="15"/>
      <c r="CU48" s="15"/>
      <c r="CV48" s="15"/>
      <c r="CW48" s="15"/>
      <c r="CX48" s="429">
        <f t="shared" si="0"/>
        <v>1242199.4100000001</v>
      </c>
      <c r="CY48" s="429"/>
      <c r="CZ48" s="429"/>
      <c r="DA48" s="429"/>
      <c r="DB48" s="429"/>
      <c r="DC48" s="429"/>
      <c r="DD48" s="429"/>
    </row>
    <row r="49" spans="2:108" ht="30" customHeight="1" x14ac:dyDescent="0.15">
      <c r="B49" s="554">
        <v>45254</v>
      </c>
      <c r="C49" s="554"/>
      <c r="D49" s="554"/>
      <c r="E49" s="554"/>
      <c r="F49" s="554"/>
      <c r="G49" s="414">
        <v>94</v>
      </c>
      <c r="H49" s="414"/>
      <c r="I49" s="414"/>
      <c r="J49" s="414"/>
      <c r="K49" s="414"/>
      <c r="L49" s="241" t="s">
        <v>17</v>
      </c>
      <c r="M49" s="221"/>
      <c r="N49" s="221"/>
      <c r="O49" s="221"/>
      <c r="P49" s="221"/>
      <c r="Q49" s="221"/>
      <c r="R49" s="222"/>
      <c r="S49" s="129"/>
      <c r="T49" s="129"/>
      <c r="U49" s="129"/>
      <c r="V49" s="229">
        <v>45646</v>
      </c>
      <c r="W49" s="230"/>
      <c r="X49" s="231"/>
      <c r="Y49" s="232" t="s">
        <v>307</v>
      </c>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232"/>
      <c r="AZ49" s="233"/>
      <c r="BA49" s="233"/>
      <c r="BB49" s="233"/>
      <c r="BC49" s="233"/>
      <c r="BD49" s="233"/>
      <c r="BE49" s="233"/>
      <c r="BF49" s="233"/>
      <c r="BG49" s="233"/>
      <c r="BH49" s="233"/>
      <c r="BI49" s="233"/>
      <c r="BJ49" s="233"/>
      <c r="BK49" s="233"/>
      <c r="BL49" s="233"/>
      <c r="BM49" s="233"/>
      <c r="BN49" s="234"/>
      <c r="BO49" s="261"/>
      <c r="BP49" s="261"/>
      <c r="BQ49" s="261"/>
      <c r="BR49" s="261"/>
      <c r="BS49" s="261"/>
      <c r="BT49" s="261"/>
      <c r="BU49" s="261"/>
      <c r="BV49" s="261"/>
      <c r="BW49" s="261"/>
      <c r="BX49" s="252">
        <v>84</v>
      </c>
      <c r="BY49" s="252"/>
      <c r="BZ49" s="252"/>
      <c r="CA49" s="252"/>
      <c r="CB49" s="252">
        <v>10</v>
      </c>
      <c r="CC49" s="252"/>
      <c r="CD49" s="252"/>
      <c r="CE49" s="226">
        <f t="shared" ref="CE49:CE54" si="10">BX49*CB49</f>
        <v>840</v>
      </c>
      <c r="CF49" s="227"/>
      <c r="CG49" s="227"/>
      <c r="CH49" s="227"/>
      <c r="CI49" s="227"/>
      <c r="CJ49" s="227"/>
      <c r="CK49" s="228"/>
      <c r="CL49" s="226">
        <f t="shared" si="8"/>
        <v>1331640.5899999999</v>
      </c>
      <c r="CM49" s="227"/>
      <c r="CN49" s="227"/>
      <c r="CO49" s="227"/>
      <c r="CP49" s="227"/>
      <c r="CQ49" s="227"/>
      <c r="CR49" s="227"/>
      <c r="CS49" s="228"/>
      <c r="CT49" s="15"/>
      <c r="CU49" s="15"/>
      <c r="CV49" s="15"/>
      <c r="CW49" s="15"/>
      <c r="CX49" s="429">
        <f t="shared" si="0"/>
        <v>1241359.4100000001</v>
      </c>
      <c r="CY49" s="429"/>
      <c r="CZ49" s="429"/>
      <c r="DA49" s="429"/>
      <c r="DB49" s="429"/>
      <c r="DC49" s="429"/>
      <c r="DD49" s="429"/>
    </row>
    <row r="50" spans="2:108" ht="30" customHeight="1" x14ac:dyDescent="0.15">
      <c r="B50" s="554">
        <v>45278</v>
      </c>
      <c r="C50" s="554"/>
      <c r="D50" s="554"/>
      <c r="E50" s="554"/>
      <c r="F50" s="554"/>
      <c r="G50" s="414">
        <v>106</v>
      </c>
      <c r="H50" s="414"/>
      <c r="I50" s="414"/>
      <c r="J50" s="414"/>
      <c r="K50" s="414"/>
      <c r="L50" s="241" t="s">
        <v>17</v>
      </c>
      <c r="M50" s="221"/>
      <c r="N50" s="221"/>
      <c r="O50" s="221"/>
      <c r="P50" s="221"/>
      <c r="Q50" s="221"/>
      <c r="R50" s="222"/>
      <c r="S50" s="129"/>
      <c r="T50" s="129"/>
      <c r="U50" s="129"/>
      <c r="V50" s="229">
        <v>45322</v>
      </c>
      <c r="W50" s="230"/>
      <c r="X50" s="231"/>
      <c r="Y50" s="232" t="s">
        <v>423</v>
      </c>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c r="AY50" s="232" t="s">
        <v>367</v>
      </c>
      <c r="AZ50" s="233"/>
      <c r="BA50" s="233"/>
      <c r="BB50" s="233"/>
      <c r="BC50" s="233"/>
      <c r="BD50" s="233"/>
      <c r="BE50" s="233"/>
      <c r="BF50" s="233"/>
      <c r="BG50" s="233"/>
      <c r="BH50" s="233"/>
      <c r="BI50" s="233"/>
      <c r="BJ50" s="233"/>
      <c r="BK50" s="233"/>
      <c r="BL50" s="233"/>
      <c r="BM50" s="233"/>
      <c r="BN50" s="234"/>
      <c r="BO50" s="261"/>
      <c r="BP50" s="261"/>
      <c r="BQ50" s="261"/>
      <c r="BR50" s="261"/>
      <c r="BS50" s="261"/>
      <c r="BT50" s="261"/>
      <c r="BU50" s="261"/>
      <c r="BV50" s="261"/>
      <c r="BW50" s="261"/>
      <c r="BX50" s="243">
        <v>39961</v>
      </c>
      <c r="BY50" s="243"/>
      <c r="BZ50" s="243"/>
      <c r="CA50" s="243"/>
      <c r="CB50" s="252">
        <v>1</v>
      </c>
      <c r="CC50" s="252"/>
      <c r="CD50" s="252"/>
      <c r="CE50" s="235">
        <f t="shared" si="10"/>
        <v>39961</v>
      </c>
      <c r="CF50" s="236"/>
      <c r="CG50" s="236"/>
      <c r="CH50" s="236"/>
      <c r="CI50" s="236"/>
      <c r="CJ50" s="236"/>
      <c r="CK50" s="237"/>
      <c r="CL50" s="226">
        <f t="shared" si="8"/>
        <v>1371601.5899999999</v>
      </c>
      <c r="CM50" s="227"/>
      <c r="CN50" s="227"/>
      <c r="CO50" s="227"/>
      <c r="CP50" s="227"/>
      <c r="CQ50" s="227"/>
      <c r="CR50" s="227"/>
      <c r="CS50" s="228"/>
      <c r="CT50" s="15"/>
      <c r="CU50" s="15"/>
      <c r="CV50" s="15"/>
      <c r="CW50" s="15"/>
      <c r="CX50" s="429">
        <f t="shared" si="0"/>
        <v>1201398.4100000001</v>
      </c>
      <c r="CY50" s="429"/>
      <c r="CZ50" s="429"/>
      <c r="DA50" s="429"/>
      <c r="DB50" s="429"/>
      <c r="DC50" s="429"/>
      <c r="DD50" s="429"/>
    </row>
    <row r="51" spans="2:108" ht="30.75" customHeight="1" x14ac:dyDescent="0.15">
      <c r="B51" s="639">
        <v>45279</v>
      </c>
      <c r="C51" s="639"/>
      <c r="D51" s="639"/>
      <c r="E51" s="639"/>
      <c r="F51" s="639"/>
      <c r="G51" s="640">
        <v>107</v>
      </c>
      <c r="H51" s="640"/>
      <c r="I51" s="640"/>
      <c r="J51" s="640"/>
      <c r="K51" s="640"/>
      <c r="L51" s="641" t="s">
        <v>32</v>
      </c>
      <c r="M51" s="641"/>
      <c r="N51" s="641"/>
      <c r="O51" s="641"/>
      <c r="P51" s="641"/>
      <c r="Q51" s="641"/>
      <c r="R51" s="641"/>
      <c r="S51" s="642"/>
      <c r="T51" s="642"/>
      <c r="U51" s="642"/>
      <c r="V51" s="643">
        <v>45362</v>
      </c>
      <c r="W51" s="643"/>
      <c r="X51" s="643"/>
      <c r="Y51" s="565" t="s">
        <v>388</v>
      </c>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65"/>
      <c r="AV51" s="565"/>
      <c r="AW51" s="565"/>
      <c r="AX51" s="566"/>
      <c r="AY51" s="220"/>
      <c r="AZ51" s="565"/>
      <c r="BA51" s="565"/>
      <c r="BB51" s="565"/>
      <c r="BC51" s="565"/>
      <c r="BD51" s="565"/>
      <c r="BE51" s="565"/>
      <c r="BF51" s="565"/>
      <c r="BG51" s="565"/>
      <c r="BH51" s="565"/>
      <c r="BI51" s="565"/>
      <c r="BJ51" s="565"/>
      <c r="BK51" s="565"/>
      <c r="BL51" s="565"/>
      <c r="BM51" s="565"/>
      <c r="BN51" s="566"/>
      <c r="BO51" s="590" t="s">
        <v>626</v>
      </c>
      <c r="BP51" s="644"/>
      <c r="BQ51" s="644"/>
      <c r="BR51" s="644"/>
      <c r="BS51" s="644"/>
      <c r="BT51" s="644"/>
      <c r="BU51" s="644"/>
      <c r="BV51" s="644"/>
      <c r="BW51" s="645"/>
      <c r="BX51" s="555">
        <v>12000</v>
      </c>
      <c r="BY51" s="556"/>
      <c r="BZ51" s="556"/>
      <c r="CA51" s="557"/>
      <c r="CB51" s="638">
        <v>1</v>
      </c>
      <c r="CC51" s="638"/>
      <c r="CD51" s="638"/>
      <c r="CE51" s="638">
        <f t="shared" si="10"/>
        <v>12000</v>
      </c>
      <c r="CF51" s="638"/>
      <c r="CG51" s="638"/>
      <c r="CH51" s="638"/>
      <c r="CI51" s="638"/>
      <c r="CJ51" s="638"/>
      <c r="CK51" s="638"/>
      <c r="CL51" s="226">
        <f t="shared" si="8"/>
        <v>1383601.5899999999</v>
      </c>
      <c r="CM51" s="227"/>
      <c r="CN51" s="227"/>
      <c r="CO51" s="227"/>
      <c r="CP51" s="227"/>
      <c r="CQ51" s="227"/>
      <c r="CR51" s="227"/>
      <c r="CS51" s="228"/>
      <c r="CT51" s="15"/>
      <c r="CU51" s="15"/>
      <c r="CV51" s="15"/>
      <c r="CW51" s="15"/>
      <c r="CX51" s="429">
        <f t="shared" si="0"/>
        <v>1189398.4100000001</v>
      </c>
      <c r="CY51" s="429"/>
      <c r="CZ51" s="429"/>
      <c r="DA51" s="429"/>
      <c r="DB51" s="429"/>
      <c r="DC51" s="429"/>
      <c r="DD51" s="429"/>
    </row>
    <row r="52" spans="2:108" ht="30.75" customHeight="1" x14ac:dyDescent="0.15">
      <c r="B52" s="554">
        <v>45306</v>
      </c>
      <c r="C52" s="554"/>
      <c r="D52" s="554"/>
      <c r="E52" s="554"/>
      <c r="F52" s="554"/>
      <c r="G52" s="414">
        <v>115</v>
      </c>
      <c r="H52" s="414"/>
      <c r="I52" s="414"/>
      <c r="J52" s="414"/>
      <c r="K52" s="414"/>
      <c r="L52" s="241" t="s">
        <v>274</v>
      </c>
      <c r="M52" s="221"/>
      <c r="N52" s="221"/>
      <c r="O52" s="221"/>
      <c r="P52" s="221"/>
      <c r="Q52" s="221"/>
      <c r="R52" s="222"/>
      <c r="S52" s="129"/>
      <c r="T52" s="129"/>
      <c r="U52" s="129"/>
      <c r="V52" s="229">
        <v>45373</v>
      </c>
      <c r="W52" s="230"/>
      <c r="X52" s="231"/>
      <c r="Y52" s="232" t="s">
        <v>422</v>
      </c>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4"/>
      <c r="AY52" s="232"/>
      <c r="AZ52" s="233"/>
      <c r="BA52" s="233"/>
      <c r="BB52" s="233"/>
      <c r="BC52" s="233"/>
      <c r="BD52" s="233"/>
      <c r="BE52" s="233"/>
      <c r="BF52" s="233"/>
      <c r="BG52" s="233"/>
      <c r="BH52" s="233"/>
      <c r="BI52" s="233"/>
      <c r="BJ52" s="233"/>
      <c r="BK52" s="233"/>
      <c r="BL52" s="233"/>
      <c r="BM52" s="233"/>
      <c r="BN52" s="234"/>
      <c r="BO52" s="259" t="s">
        <v>627</v>
      </c>
      <c r="BP52" s="259"/>
      <c r="BQ52" s="259"/>
      <c r="BR52" s="259"/>
      <c r="BS52" s="259"/>
      <c r="BT52" s="259"/>
      <c r="BU52" s="259"/>
      <c r="BV52" s="259"/>
      <c r="BW52" s="259"/>
      <c r="BX52" s="243">
        <v>38500</v>
      </c>
      <c r="BY52" s="243"/>
      <c r="BZ52" s="243"/>
      <c r="CA52" s="243"/>
      <c r="CB52" s="252">
        <v>1</v>
      </c>
      <c r="CC52" s="252"/>
      <c r="CD52" s="252"/>
      <c r="CE52" s="235">
        <f>BX52*CB52</f>
        <v>38500</v>
      </c>
      <c r="CF52" s="236"/>
      <c r="CG52" s="236"/>
      <c r="CH52" s="236"/>
      <c r="CI52" s="236"/>
      <c r="CJ52" s="236"/>
      <c r="CK52" s="237"/>
      <c r="CL52" s="226">
        <f t="shared" si="8"/>
        <v>1422101.5899999999</v>
      </c>
      <c r="CM52" s="227"/>
      <c r="CN52" s="227"/>
      <c r="CO52" s="227"/>
      <c r="CP52" s="227"/>
      <c r="CQ52" s="227"/>
      <c r="CR52" s="227"/>
      <c r="CS52" s="228"/>
      <c r="CT52" s="15"/>
      <c r="CU52" s="15"/>
      <c r="CV52" s="15"/>
      <c r="CW52" s="15"/>
      <c r="CX52" s="429">
        <f t="shared" si="0"/>
        <v>1150898.4100000001</v>
      </c>
      <c r="CY52" s="429"/>
      <c r="CZ52" s="429"/>
      <c r="DA52" s="429"/>
      <c r="DB52" s="429"/>
      <c r="DC52" s="429"/>
      <c r="DD52" s="429"/>
    </row>
    <row r="53" spans="2:108" ht="30.75" customHeight="1" x14ac:dyDescent="0.15">
      <c r="B53" s="554">
        <v>45309</v>
      </c>
      <c r="C53" s="554"/>
      <c r="D53" s="554"/>
      <c r="E53" s="554"/>
      <c r="F53" s="554"/>
      <c r="G53" s="414">
        <v>117</v>
      </c>
      <c r="H53" s="414"/>
      <c r="I53" s="414"/>
      <c r="J53" s="414"/>
      <c r="K53" s="414"/>
      <c r="L53" s="241" t="s">
        <v>274</v>
      </c>
      <c r="M53" s="221"/>
      <c r="N53" s="221"/>
      <c r="O53" s="221"/>
      <c r="P53" s="221"/>
      <c r="Q53" s="221"/>
      <c r="R53" s="222"/>
      <c r="S53" s="129"/>
      <c r="T53" s="129"/>
      <c r="U53" s="129"/>
      <c r="V53" s="278">
        <v>45382</v>
      </c>
      <c r="W53" s="279"/>
      <c r="X53" s="280"/>
      <c r="Y53" s="232" t="s">
        <v>421</v>
      </c>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4"/>
      <c r="AY53" s="232"/>
      <c r="AZ53" s="233"/>
      <c r="BA53" s="233"/>
      <c r="BB53" s="233"/>
      <c r="BC53" s="233"/>
      <c r="BD53" s="233"/>
      <c r="BE53" s="233"/>
      <c r="BF53" s="233"/>
      <c r="BG53" s="233"/>
      <c r="BH53" s="233"/>
      <c r="BI53" s="233"/>
      <c r="BJ53" s="233"/>
      <c r="BK53" s="233"/>
      <c r="BL53" s="233"/>
      <c r="BM53" s="233"/>
      <c r="BN53" s="234"/>
      <c r="BO53" s="261"/>
      <c r="BP53" s="261"/>
      <c r="BQ53" s="261"/>
      <c r="BR53" s="261"/>
      <c r="BS53" s="261"/>
      <c r="BT53" s="261"/>
      <c r="BU53" s="261"/>
      <c r="BV53" s="261"/>
      <c r="BW53" s="261"/>
      <c r="BX53" s="243">
        <v>74150</v>
      </c>
      <c r="BY53" s="243"/>
      <c r="BZ53" s="243"/>
      <c r="CA53" s="243"/>
      <c r="CB53" s="252">
        <v>1</v>
      </c>
      <c r="CC53" s="252"/>
      <c r="CD53" s="252"/>
      <c r="CE53" s="235">
        <f>BX53*CB53</f>
        <v>74150</v>
      </c>
      <c r="CF53" s="236"/>
      <c r="CG53" s="236"/>
      <c r="CH53" s="236"/>
      <c r="CI53" s="236"/>
      <c r="CJ53" s="236"/>
      <c r="CK53" s="237"/>
      <c r="CL53" s="226">
        <f t="shared" si="8"/>
        <v>1496251.5899999999</v>
      </c>
      <c r="CM53" s="227"/>
      <c r="CN53" s="227"/>
      <c r="CO53" s="227"/>
      <c r="CP53" s="227"/>
      <c r="CQ53" s="227"/>
      <c r="CR53" s="227"/>
      <c r="CS53" s="228"/>
      <c r="CT53" s="15"/>
      <c r="CU53" s="15"/>
      <c r="CV53" s="15"/>
      <c r="CW53" s="15"/>
      <c r="CX53" s="429">
        <f t="shared" si="0"/>
        <v>1076748.4100000001</v>
      </c>
      <c r="CY53" s="429"/>
      <c r="CZ53" s="429"/>
      <c r="DA53" s="429"/>
      <c r="DB53" s="429"/>
      <c r="DC53" s="429"/>
      <c r="DD53" s="429"/>
    </row>
    <row r="54" spans="2:108" ht="30.75" customHeight="1" x14ac:dyDescent="0.15">
      <c r="B54" s="554">
        <v>45315</v>
      </c>
      <c r="C54" s="554"/>
      <c r="D54" s="554"/>
      <c r="E54" s="554"/>
      <c r="F54" s="554"/>
      <c r="G54" s="414" t="s">
        <v>620</v>
      </c>
      <c r="H54" s="414"/>
      <c r="I54" s="414"/>
      <c r="J54" s="414"/>
      <c r="K54" s="414"/>
      <c r="L54" s="241" t="s">
        <v>141</v>
      </c>
      <c r="M54" s="221"/>
      <c r="N54" s="221"/>
      <c r="O54" s="221"/>
      <c r="P54" s="221"/>
      <c r="Q54" s="221"/>
      <c r="R54" s="222"/>
      <c r="S54" s="129"/>
      <c r="T54" s="129"/>
      <c r="U54" s="129"/>
      <c r="V54" s="229">
        <v>45351</v>
      </c>
      <c r="W54" s="230"/>
      <c r="X54" s="231"/>
      <c r="Y54" s="232" t="s">
        <v>630</v>
      </c>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4"/>
      <c r="AY54" s="497" t="s">
        <v>409</v>
      </c>
      <c r="AZ54" s="498"/>
      <c r="BA54" s="498"/>
      <c r="BB54" s="498"/>
      <c r="BC54" s="498"/>
      <c r="BD54" s="498"/>
      <c r="BE54" s="498"/>
      <c r="BF54" s="498"/>
      <c r="BG54" s="498"/>
      <c r="BH54" s="498"/>
      <c r="BI54" s="498"/>
      <c r="BJ54" s="498"/>
      <c r="BK54" s="498"/>
      <c r="BL54" s="498"/>
      <c r="BM54" s="498"/>
      <c r="BN54" s="499"/>
      <c r="BO54" s="261"/>
      <c r="BP54" s="261"/>
      <c r="BQ54" s="261"/>
      <c r="BR54" s="261"/>
      <c r="BS54" s="261"/>
      <c r="BT54" s="261"/>
      <c r="BU54" s="261"/>
      <c r="BV54" s="261"/>
      <c r="BW54" s="261"/>
      <c r="BX54" s="252">
        <v>24380</v>
      </c>
      <c r="BY54" s="252"/>
      <c r="BZ54" s="252"/>
      <c r="CA54" s="252"/>
      <c r="CB54" s="252">
        <v>1</v>
      </c>
      <c r="CC54" s="252"/>
      <c r="CD54" s="252"/>
      <c r="CE54" s="226">
        <f t="shared" si="10"/>
        <v>24380</v>
      </c>
      <c r="CF54" s="227"/>
      <c r="CG54" s="227"/>
      <c r="CH54" s="227"/>
      <c r="CI54" s="227"/>
      <c r="CJ54" s="227"/>
      <c r="CK54" s="228"/>
      <c r="CL54" s="226">
        <f t="shared" si="8"/>
        <v>1520631.5899999999</v>
      </c>
      <c r="CM54" s="227"/>
      <c r="CN54" s="227"/>
      <c r="CO54" s="227"/>
      <c r="CP54" s="227"/>
      <c r="CQ54" s="227"/>
      <c r="CR54" s="227"/>
      <c r="CS54" s="228"/>
      <c r="CT54" s="15"/>
      <c r="CU54" s="15"/>
      <c r="CV54" s="15"/>
      <c r="CW54" s="15"/>
      <c r="CX54" s="429">
        <f t="shared" si="0"/>
        <v>1052368.4100000001</v>
      </c>
      <c r="CY54" s="429"/>
      <c r="CZ54" s="429"/>
      <c r="DA54" s="429"/>
      <c r="DB54" s="429"/>
      <c r="DC54" s="429"/>
      <c r="DD54" s="429"/>
    </row>
    <row r="55" spans="2:108" ht="30.75" customHeight="1" x14ac:dyDescent="0.15">
      <c r="B55" s="554">
        <v>45341</v>
      </c>
      <c r="C55" s="554"/>
      <c r="D55" s="554"/>
      <c r="E55" s="554"/>
      <c r="F55" s="554"/>
      <c r="G55" s="414" t="s">
        <v>621</v>
      </c>
      <c r="H55" s="414"/>
      <c r="I55" s="414"/>
      <c r="J55" s="414"/>
      <c r="K55" s="414"/>
      <c r="L55" s="241" t="s">
        <v>141</v>
      </c>
      <c r="M55" s="221"/>
      <c r="N55" s="221"/>
      <c r="O55" s="221"/>
      <c r="P55" s="221"/>
      <c r="Q55" s="221"/>
      <c r="R55" s="222"/>
      <c r="S55" s="129"/>
      <c r="T55" s="129"/>
      <c r="U55" s="129"/>
      <c r="V55" s="229">
        <v>45373</v>
      </c>
      <c r="W55" s="230"/>
      <c r="X55" s="231"/>
      <c r="Y55" s="232" t="s">
        <v>629</v>
      </c>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4"/>
      <c r="AY55" s="497" t="s">
        <v>482</v>
      </c>
      <c r="AZ55" s="498"/>
      <c r="BA55" s="498"/>
      <c r="BB55" s="498"/>
      <c r="BC55" s="498"/>
      <c r="BD55" s="498"/>
      <c r="BE55" s="498"/>
      <c r="BF55" s="498"/>
      <c r="BG55" s="498"/>
      <c r="BH55" s="498"/>
      <c r="BI55" s="498"/>
      <c r="BJ55" s="498"/>
      <c r="BK55" s="498"/>
      <c r="BL55" s="498"/>
      <c r="BM55" s="498"/>
      <c r="BN55" s="499"/>
      <c r="BO55" s="261"/>
      <c r="BP55" s="261"/>
      <c r="BQ55" s="261"/>
      <c r="BR55" s="261"/>
      <c r="BS55" s="261"/>
      <c r="BT55" s="261"/>
      <c r="BU55" s="261"/>
      <c r="BV55" s="261"/>
      <c r="BW55" s="261"/>
      <c r="BX55" s="252">
        <v>47380</v>
      </c>
      <c r="BY55" s="252"/>
      <c r="BZ55" s="252"/>
      <c r="CA55" s="252"/>
      <c r="CB55" s="252">
        <v>1</v>
      </c>
      <c r="CC55" s="252"/>
      <c r="CD55" s="252"/>
      <c r="CE55" s="226">
        <f t="shared" ref="CE55" si="11">BX55*CB55</f>
        <v>47380</v>
      </c>
      <c r="CF55" s="227"/>
      <c r="CG55" s="227"/>
      <c r="CH55" s="227"/>
      <c r="CI55" s="227"/>
      <c r="CJ55" s="227"/>
      <c r="CK55" s="228"/>
      <c r="CL55" s="226">
        <f t="shared" si="8"/>
        <v>1568011.5899999999</v>
      </c>
      <c r="CM55" s="227"/>
      <c r="CN55" s="227"/>
      <c r="CO55" s="227"/>
      <c r="CP55" s="227"/>
      <c r="CQ55" s="227"/>
      <c r="CR55" s="227"/>
      <c r="CS55" s="228"/>
      <c r="CT55" s="15"/>
      <c r="CU55" s="15"/>
      <c r="CV55" s="15"/>
      <c r="CW55" s="15"/>
      <c r="CX55" s="429">
        <f t="shared" si="0"/>
        <v>1004988.4100000001</v>
      </c>
      <c r="CY55" s="429"/>
      <c r="CZ55" s="429"/>
      <c r="DA55" s="429"/>
      <c r="DB55" s="429"/>
      <c r="DC55" s="429"/>
      <c r="DD55" s="429"/>
    </row>
    <row r="56" spans="2:108" ht="30.75" customHeight="1" x14ac:dyDescent="0.15">
      <c r="B56" s="554"/>
      <c r="C56" s="554"/>
      <c r="D56" s="554"/>
      <c r="E56" s="554"/>
      <c r="F56" s="554"/>
      <c r="G56" s="414" t="s">
        <v>622</v>
      </c>
      <c r="H56" s="414"/>
      <c r="I56" s="414"/>
      <c r="J56" s="414"/>
      <c r="K56" s="414"/>
      <c r="L56" s="241" t="s">
        <v>141</v>
      </c>
      <c r="M56" s="221"/>
      <c r="N56" s="221"/>
      <c r="O56" s="221"/>
      <c r="P56" s="221"/>
      <c r="Q56" s="221"/>
      <c r="R56" s="222"/>
      <c r="S56" s="129"/>
      <c r="T56" s="129"/>
      <c r="U56" s="129"/>
      <c r="V56" s="229">
        <v>45351</v>
      </c>
      <c r="W56" s="230"/>
      <c r="X56" s="231"/>
      <c r="Y56" s="232" t="s">
        <v>775</v>
      </c>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497" t="s">
        <v>487</v>
      </c>
      <c r="AZ56" s="498"/>
      <c r="BA56" s="498"/>
      <c r="BB56" s="498"/>
      <c r="BC56" s="498"/>
      <c r="BD56" s="498"/>
      <c r="BE56" s="498"/>
      <c r="BF56" s="498"/>
      <c r="BG56" s="498"/>
      <c r="BH56" s="498"/>
      <c r="BI56" s="498"/>
      <c r="BJ56" s="498"/>
      <c r="BK56" s="498"/>
      <c r="BL56" s="498"/>
      <c r="BM56" s="498"/>
      <c r="BN56" s="499"/>
      <c r="BO56" s="261"/>
      <c r="BP56" s="261"/>
      <c r="BQ56" s="261"/>
      <c r="BR56" s="261"/>
      <c r="BS56" s="261"/>
      <c r="BT56" s="261"/>
      <c r="BU56" s="261"/>
      <c r="BV56" s="261"/>
      <c r="BW56" s="261"/>
      <c r="BX56" s="252">
        <v>44680</v>
      </c>
      <c r="BY56" s="252"/>
      <c r="BZ56" s="252"/>
      <c r="CA56" s="252"/>
      <c r="CB56" s="252">
        <v>1</v>
      </c>
      <c r="CC56" s="252"/>
      <c r="CD56" s="252"/>
      <c r="CE56" s="226">
        <f t="shared" ref="CE56" si="12">BX56*CB56</f>
        <v>44680</v>
      </c>
      <c r="CF56" s="227"/>
      <c r="CG56" s="227"/>
      <c r="CH56" s="227"/>
      <c r="CI56" s="227"/>
      <c r="CJ56" s="227"/>
      <c r="CK56" s="228"/>
      <c r="CL56" s="226">
        <f t="shared" si="8"/>
        <v>1612691.5899999999</v>
      </c>
      <c r="CM56" s="227"/>
      <c r="CN56" s="227"/>
      <c r="CO56" s="227"/>
      <c r="CP56" s="227"/>
      <c r="CQ56" s="227"/>
      <c r="CR56" s="227"/>
      <c r="CS56" s="228"/>
      <c r="CT56" s="15"/>
      <c r="CU56" s="15"/>
      <c r="CV56" s="15"/>
      <c r="CW56" s="15"/>
      <c r="CX56" s="429">
        <f t="shared" si="0"/>
        <v>960308.41000000015</v>
      </c>
      <c r="CY56" s="429"/>
      <c r="CZ56" s="429"/>
      <c r="DA56" s="429"/>
      <c r="DB56" s="429"/>
      <c r="DC56" s="429"/>
      <c r="DD56" s="429"/>
    </row>
    <row r="57" spans="2:108" ht="30.75" customHeight="1" x14ac:dyDescent="0.15">
      <c r="B57" s="554">
        <v>45295</v>
      </c>
      <c r="C57" s="554"/>
      <c r="D57" s="554"/>
      <c r="E57" s="554"/>
      <c r="F57" s="554"/>
      <c r="G57" s="414">
        <v>876</v>
      </c>
      <c r="H57" s="414"/>
      <c r="I57" s="414"/>
      <c r="J57" s="414"/>
      <c r="K57" s="414"/>
      <c r="L57" s="241" t="s">
        <v>445</v>
      </c>
      <c r="M57" s="221"/>
      <c r="N57" s="221"/>
      <c r="O57" s="221"/>
      <c r="P57" s="221"/>
      <c r="Q57" s="221"/>
      <c r="R57" s="222"/>
      <c r="S57" s="129"/>
      <c r="T57" s="129"/>
      <c r="U57" s="129"/>
      <c r="V57" s="229">
        <v>45322</v>
      </c>
      <c r="W57" s="230"/>
      <c r="X57" s="231"/>
      <c r="Y57" s="232" t="s">
        <v>446</v>
      </c>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c r="AY57" s="497" t="s">
        <v>448</v>
      </c>
      <c r="AZ57" s="498"/>
      <c r="BA57" s="498"/>
      <c r="BB57" s="498"/>
      <c r="BC57" s="498"/>
      <c r="BD57" s="498"/>
      <c r="BE57" s="498"/>
      <c r="BF57" s="498"/>
      <c r="BG57" s="498"/>
      <c r="BH57" s="498"/>
      <c r="BI57" s="498"/>
      <c r="BJ57" s="498"/>
      <c r="BK57" s="498"/>
      <c r="BL57" s="498"/>
      <c r="BM57" s="498"/>
      <c r="BN57" s="499"/>
      <c r="BO57" s="261"/>
      <c r="BP57" s="261"/>
      <c r="BQ57" s="261"/>
      <c r="BR57" s="261"/>
      <c r="BS57" s="261"/>
      <c r="BT57" s="261"/>
      <c r="BU57" s="261"/>
      <c r="BV57" s="261"/>
      <c r="BW57" s="261"/>
      <c r="BX57" s="243">
        <v>22274</v>
      </c>
      <c r="BY57" s="243"/>
      <c r="BZ57" s="243"/>
      <c r="CA57" s="243"/>
      <c r="CB57" s="252">
        <v>1</v>
      </c>
      <c r="CC57" s="252"/>
      <c r="CD57" s="252"/>
      <c r="CE57" s="235">
        <f t="shared" ref="CE57" si="13">BX57*CB57</f>
        <v>22274</v>
      </c>
      <c r="CF57" s="236"/>
      <c r="CG57" s="236"/>
      <c r="CH57" s="236"/>
      <c r="CI57" s="236"/>
      <c r="CJ57" s="236"/>
      <c r="CK57" s="237"/>
      <c r="CL57" s="226">
        <f t="shared" si="8"/>
        <v>1634965.5899999999</v>
      </c>
      <c r="CM57" s="227"/>
      <c r="CN57" s="227"/>
      <c r="CO57" s="227"/>
      <c r="CP57" s="227"/>
      <c r="CQ57" s="227"/>
      <c r="CR57" s="227"/>
      <c r="CS57" s="228"/>
      <c r="CT57" s="15"/>
      <c r="CU57" s="15"/>
      <c r="CV57" s="15"/>
      <c r="CW57" s="15"/>
      <c r="CX57" s="429">
        <f t="shared" ref="CX57" si="14">2573000-CL57</f>
        <v>938034.41000000015</v>
      </c>
      <c r="CY57" s="429"/>
      <c r="CZ57" s="429"/>
      <c r="DA57" s="429"/>
      <c r="DB57" s="429"/>
      <c r="DC57" s="429"/>
      <c r="DD57" s="429"/>
    </row>
    <row r="58" spans="2:108" ht="30.75" customHeight="1" x14ac:dyDescent="0.15">
      <c r="B58" s="554">
        <v>45295</v>
      </c>
      <c r="C58" s="554"/>
      <c r="D58" s="554"/>
      <c r="E58" s="554"/>
      <c r="F58" s="554"/>
      <c r="G58" s="414">
        <v>876</v>
      </c>
      <c r="H58" s="414"/>
      <c r="I58" s="414"/>
      <c r="J58" s="414"/>
      <c r="K58" s="414"/>
      <c r="L58" s="241" t="s">
        <v>445</v>
      </c>
      <c r="M58" s="221"/>
      <c r="N58" s="221"/>
      <c r="O58" s="221"/>
      <c r="P58" s="221"/>
      <c r="Q58" s="221"/>
      <c r="R58" s="222"/>
      <c r="S58" s="129"/>
      <c r="T58" s="129"/>
      <c r="U58" s="129"/>
      <c r="V58" s="229">
        <v>45322</v>
      </c>
      <c r="W58" s="230"/>
      <c r="X58" s="231"/>
      <c r="Y58" s="232" t="s">
        <v>447</v>
      </c>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c r="AY58" s="497" t="s">
        <v>449</v>
      </c>
      <c r="AZ58" s="498"/>
      <c r="BA58" s="498"/>
      <c r="BB58" s="498"/>
      <c r="BC58" s="498"/>
      <c r="BD58" s="498"/>
      <c r="BE58" s="498"/>
      <c r="BF58" s="498"/>
      <c r="BG58" s="498"/>
      <c r="BH58" s="498"/>
      <c r="BI58" s="498"/>
      <c r="BJ58" s="498"/>
      <c r="BK58" s="498"/>
      <c r="BL58" s="498"/>
      <c r="BM58" s="498"/>
      <c r="BN58" s="499"/>
      <c r="BO58" s="261"/>
      <c r="BP58" s="261"/>
      <c r="BQ58" s="261"/>
      <c r="BR58" s="261"/>
      <c r="BS58" s="261"/>
      <c r="BT58" s="261"/>
      <c r="BU58" s="261"/>
      <c r="BV58" s="261"/>
      <c r="BW58" s="261"/>
      <c r="BX58" s="243">
        <v>22274</v>
      </c>
      <c r="BY58" s="243"/>
      <c r="BZ58" s="243"/>
      <c r="CA58" s="243"/>
      <c r="CB58" s="252">
        <v>1</v>
      </c>
      <c r="CC58" s="252"/>
      <c r="CD58" s="252"/>
      <c r="CE58" s="235">
        <f t="shared" ref="CE58" si="15">BX58*CB58</f>
        <v>22274</v>
      </c>
      <c r="CF58" s="236"/>
      <c r="CG58" s="236"/>
      <c r="CH58" s="236"/>
      <c r="CI58" s="236"/>
      <c r="CJ58" s="236"/>
      <c r="CK58" s="237"/>
      <c r="CL58" s="226">
        <f t="shared" si="8"/>
        <v>1657239.5899999999</v>
      </c>
      <c r="CM58" s="227"/>
      <c r="CN58" s="227"/>
      <c r="CO58" s="227"/>
      <c r="CP58" s="227"/>
      <c r="CQ58" s="227"/>
      <c r="CR58" s="227"/>
      <c r="CS58" s="228"/>
      <c r="CT58" s="15"/>
      <c r="CU58" s="15"/>
      <c r="CV58" s="15"/>
      <c r="CW58" s="15"/>
      <c r="CX58" s="429">
        <f t="shared" ref="CX58" si="16">2573000-CL58</f>
        <v>915760.41000000015</v>
      </c>
      <c r="CY58" s="429"/>
      <c r="CZ58" s="429"/>
      <c r="DA58" s="429"/>
      <c r="DB58" s="429"/>
      <c r="DC58" s="429"/>
      <c r="DD58" s="429"/>
    </row>
    <row r="59" spans="2:108" ht="30" customHeight="1" x14ac:dyDescent="0.15">
      <c r="B59" s="554"/>
      <c r="C59" s="554"/>
      <c r="D59" s="554"/>
      <c r="E59" s="554"/>
      <c r="F59" s="554"/>
      <c r="G59" s="414" t="s">
        <v>619</v>
      </c>
      <c r="H59" s="414"/>
      <c r="I59" s="414"/>
      <c r="J59" s="414"/>
      <c r="K59" s="414"/>
      <c r="L59" s="241" t="s">
        <v>141</v>
      </c>
      <c r="M59" s="221"/>
      <c r="N59" s="221"/>
      <c r="O59" s="221"/>
      <c r="P59" s="221"/>
      <c r="Q59" s="221"/>
      <c r="R59" s="222"/>
      <c r="S59" s="129"/>
      <c r="T59" s="129"/>
      <c r="U59" s="129"/>
      <c r="V59" s="229">
        <v>45351</v>
      </c>
      <c r="W59" s="230"/>
      <c r="X59" s="231"/>
      <c r="Y59" s="241" t="s">
        <v>776</v>
      </c>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2"/>
      <c r="AY59" s="241" t="s">
        <v>486</v>
      </c>
      <c r="AZ59" s="221"/>
      <c r="BA59" s="221"/>
      <c r="BB59" s="221"/>
      <c r="BC59" s="221"/>
      <c r="BD59" s="221"/>
      <c r="BE59" s="221"/>
      <c r="BF59" s="221"/>
      <c r="BG59" s="221"/>
      <c r="BH59" s="221"/>
      <c r="BI59" s="221"/>
      <c r="BJ59" s="221"/>
      <c r="BK59" s="221"/>
      <c r="BL59" s="221"/>
      <c r="BM59" s="221"/>
      <c r="BN59" s="222"/>
      <c r="BO59" s="261"/>
      <c r="BP59" s="261"/>
      <c r="BQ59" s="261"/>
      <c r="BR59" s="261"/>
      <c r="BS59" s="261"/>
      <c r="BT59" s="261"/>
      <c r="BU59" s="261"/>
      <c r="BV59" s="261"/>
      <c r="BW59" s="261"/>
      <c r="BX59" s="252">
        <v>15000</v>
      </c>
      <c r="BY59" s="252"/>
      <c r="BZ59" s="252"/>
      <c r="CA59" s="252"/>
      <c r="CB59" s="252">
        <v>1</v>
      </c>
      <c r="CC59" s="252"/>
      <c r="CD59" s="252"/>
      <c r="CE59" s="226">
        <f t="shared" ref="CE59:CE63" si="17">BX59*CB59</f>
        <v>15000</v>
      </c>
      <c r="CF59" s="227"/>
      <c r="CG59" s="227"/>
      <c r="CH59" s="227"/>
      <c r="CI59" s="227"/>
      <c r="CJ59" s="227"/>
      <c r="CK59" s="228"/>
      <c r="CL59" s="226">
        <f t="shared" si="8"/>
        <v>1672239.5899999999</v>
      </c>
      <c r="CM59" s="227"/>
      <c r="CN59" s="227"/>
      <c r="CO59" s="227"/>
      <c r="CP59" s="227"/>
      <c r="CQ59" s="227"/>
      <c r="CR59" s="227"/>
      <c r="CS59" s="228"/>
      <c r="CT59" s="15"/>
      <c r="CU59" s="15"/>
      <c r="CV59" s="15"/>
      <c r="CW59" s="15"/>
      <c r="CX59" s="429">
        <f t="shared" ref="CX59:CX63" si="18">2573000-CL59</f>
        <v>900760.41000000015</v>
      </c>
      <c r="CY59" s="429"/>
      <c r="CZ59" s="429"/>
      <c r="DA59" s="429"/>
      <c r="DB59" s="429"/>
      <c r="DC59" s="429"/>
      <c r="DD59" s="429"/>
    </row>
    <row r="60" spans="2:108" ht="30" customHeight="1" x14ac:dyDescent="0.15">
      <c r="B60" s="554">
        <v>45331</v>
      </c>
      <c r="C60" s="554"/>
      <c r="D60" s="554"/>
      <c r="E60" s="554"/>
      <c r="F60" s="554"/>
      <c r="G60" s="414">
        <v>143</v>
      </c>
      <c r="H60" s="414"/>
      <c r="I60" s="414"/>
      <c r="J60" s="414"/>
      <c r="K60" s="414"/>
      <c r="L60" s="241" t="s">
        <v>617</v>
      </c>
      <c r="M60" s="221"/>
      <c r="N60" s="221"/>
      <c r="O60" s="221"/>
      <c r="P60" s="221"/>
      <c r="Q60" s="221"/>
      <c r="R60" s="222"/>
      <c r="S60" s="129"/>
      <c r="T60" s="129"/>
      <c r="U60" s="129"/>
      <c r="V60" s="229">
        <v>45351</v>
      </c>
      <c r="W60" s="230"/>
      <c r="X60" s="231"/>
      <c r="Y60" s="241" t="s">
        <v>460</v>
      </c>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2"/>
      <c r="AY60" s="241"/>
      <c r="AZ60" s="221"/>
      <c r="BA60" s="221"/>
      <c r="BB60" s="221"/>
      <c r="BC60" s="221"/>
      <c r="BD60" s="221"/>
      <c r="BE60" s="221"/>
      <c r="BF60" s="221"/>
      <c r="BG60" s="221"/>
      <c r="BH60" s="221"/>
      <c r="BI60" s="221"/>
      <c r="BJ60" s="221"/>
      <c r="BK60" s="221"/>
      <c r="BL60" s="221"/>
      <c r="BM60" s="221"/>
      <c r="BN60" s="222"/>
      <c r="BO60" s="261"/>
      <c r="BP60" s="261"/>
      <c r="BQ60" s="261"/>
      <c r="BR60" s="261"/>
      <c r="BS60" s="261"/>
      <c r="BT60" s="261"/>
      <c r="BU60" s="261"/>
      <c r="BV60" s="261"/>
      <c r="BW60" s="261"/>
      <c r="BX60" s="243">
        <v>8911</v>
      </c>
      <c r="BY60" s="243"/>
      <c r="BZ60" s="243"/>
      <c r="CA60" s="243"/>
      <c r="CB60" s="252">
        <v>1</v>
      </c>
      <c r="CC60" s="252"/>
      <c r="CD60" s="252"/>
      <c r="CE60" s="235">
        <f t="shared" si="17"/>
        <v>8911</v>
      </c>
      <c r="CF60" s="236"/>
      <c r="CG60" s="236"/>
      <c r="CH60" s="236"/>
      <c r="CI60" s="236"/>
      <c r="CJ60" s="236"/>
      <c r="CK60" s="237"/>
      <c r="CL60" s="226">
        <f t="shared" si="8"/>
        <v>1681150.5899999999</v>
      </c>
      <c r="CM60" s="227"/>
      <c r="CN60" s="227"/>
      <c r="CO60" s="227"/>
      <c r="CP60" s="227"/>
      <c r="CQ60" s="227"/>
      <c r="CR60" s="227"/>
      <c r="CS60" s="228"/>
      <c r="CT60" s="15"/>
      <c r="CU60" s="15"/>
      <c r="CV60" s="15"/>
      <c r="CW60" s="15"/>
      <c r="CX60" s="429">
        <f t="shared" si="18"/>
        <v>891849.41000000015</v>
      </c>
      <c r="CY60" s="429"/>
      <c r="CZ60" s="429"/>
      <c r="DA60" s="429"/>
      <c r="DB60" s="429"/>
      <c r="DC60" s="429"/>
      <c r="DD60" s="429"/>
    </row>
    <row r="61" spans="2:108" ht="30" customHeight="1" x14ac:dyDescent="0.15">
      <c r="B61" s="554">
        <v>45331</v>
      </c>
      <c r="C61" s="554"/>
      <c r="D61" s="554"/>
      <c r="E61" s="554"/>
      <c r="F61" s="554"/>
      <c r="G61" s="414">
        <v>144</v>
      </c>
      <c r="H61" s="414"/>
      <c r="I61" s="414"/>
      <c r="J61" s="414"/>
      <c r="K61" s="414"/>
      <c r="L61" s="241" t="s">
        <v>618</v>
      </c>
      <c r="M61" s="221"/>
      <c r="N61" s="221"/>
      <c r="O61" s="221"/>
      <c r="P61" s="221"/>
      <c r="Q61" s="221"/>
      <c r="R61" s="222"/>
      <c r="S61" s="229">
        <v>45343</v>
      </c>
      <c r="T61" s="230"/>
      <c r="U61" s="231"/>
      <c r="V61" s="229">
        <v>45379</v>
      </c>
      <c r="W61" s="230"/>
      <c r="X61" s="231"/>
      <c r="Y61" s="241" t="s">
        <v>450</v>
      </c>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2"/>
      <c r="AY61" s="241"/>
      <c r="AZ61" s="221"/>
      <c r="BA61" s="221"/>
      <c r="BB61" s="221"/>
      <c r="BC61" s="221"/>
      <c r="BD61" s="221"/>
      <c r="BE61" s="221"/>
      <c r="BF61" s="221"/>
      <c r="BG61" s="221"/>
      <c r="BH61" s="221"/>
      <c r="BI61" s="221"/>
      <c r="BJ61" s="221"/>
      <c r="BK61" s="221"/>
      <c r="BL61" s="221"/>
      <c r="BM61" s="221"/>
      <c r="BN61" s="222"/>
      <c r="BO61" s="261" t="s">
        <v>628</v>
      </c>
      <c r="BP61" s="261"/>
      <c r="BQ61" s="261"/>
      <c r="BR61" s="261"/>
      <c r="BS61" s="261"/>
      <c r="BT61" s="261"/>
      <c r="BU61" s="261"/>
      <c r="BV61" s="261"/>
      <c r="BW61" s="261"/>
      <c r="BX61" s="252">
        <v>9328</v>
      </c>
      <c r="BY61" s="252"/>
      <c r="BZ61" s="252"/>
      <c r="CA61" s="252"/>
      <c r="CB61" s="252">
        <v>1</v>
      </c>
      <c r="CC61" s="252"/>
      <c r="CD61" s="252"/>
      <c r="CE61" s="226">
        <f t="shared" si="17"/>
        <v>9328</v>
      </c>
      <c r="CF61" s="227"/>
      <c r="CG61" s="227"/>
      <c r="CH61" s="227"/>
      <c r="CI61" s="227"/>
      <c r="CJ61" s="227"/>
      <c r="CK61" s="228"/>
      <c r="CL61" s="226">
        <f t="shared" si="8"/>
        <v>1690478.5899999999</v>
      </c>
      <c r="CM61" s="227"/>
      <c r="CN61" s="227"/>
      <c r="CO61" s="227"/>
      <c r="CP61" s="227"/>
      <c r="CQ61" s="227"/>
      <c r="CR61" s="227"/>
      <c r="CS61" s="228"/>
      <c r="CT61" s="15"/>
      <c r="CU61" s="15"/>
      <c r="CV61" s="15"/>
      <c r="CW61" s="15"/>
      <c r="CX61" s="429">
        <f t="shared" si="18"/>
        <v>882521.41000000015</v>
      </c>
      <c r="CY61" s="429"/>
      <c r="CZ61" s="429"/>
      <c r="DA61" s="429"/>
      <c r="DB61" s="429"/>
      <c r="DC61" s="429"/>
      <c r="DD61" s="429"/>
    </row>
    <row r="62" spans="2:108" ht="30" customHeight="1" x14ac:dyDescent="0.15">
      <c r="B62" s="554">
        <v>45331</v>
      </c>
      <c r="C62" s="554"/>
      <c r="D62" s="554"/>
      <c r="E62" s="554"/>
      <c r="F62" s="554"/>
      <c r="G62" s="414">
        <v>144</v>
      </c>
      <c r="H62" s="414"/>
      <c r="I62" s="414"/>
      <c r="J62" s="414"/>
      <c r="K62" s="414"/>
      <c r="L62" s="241" t="s">
        <v>618</v>
      </c>
      <c r="M62" s="221"/>
      <c r="N62" s="221"/>
      <c r="O62" s="221"/>
      <c r="P62" s="221"/>
      <c r="Q62" s="221"/>
      <c r="R62" s="222"/>
      <c r="S62" s="229">
        <v>45343</v>
      </c>
      <c r="T62" s="230"/>
      <c r="U62" s="231"/>
      <c r="V62" s="229">
        <v>45379</v>
      </c>
      <c r="W62" s="230"/>
      <c r="X62" s="231"/>
      <c r="Y62" s="241" t="s">
        <v>451</v>
      </c>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2"/>
      <c r="AY62" s="241"/>
      <c r="AZ62" s="221"/>
      <c r="BA62" s="221"/>
      <c r="BB62" s="221"/>
      <c r="BC62" s="221"/>
      <c r="BD62" s="221"/>
      <c r="BE62" s="221"/>
      <c r="BF62" s="221"/>
      <c r="BG62" s="221"/>
      <c r="BH62" s="221"/>
      <c r="BI62" s="221"/>
      <c r="BJ62" s="221"/>
      <c r="BK62" s="221"/>
      <c r="BL62" s="221"/>
      <c r="BM62" s="221"/>
      <c r="BN62" s="222"/>
      <c r="BO62" s="261" t="s">
        <v>628</v>
      </c>
      <c r="BP62" s="261"/>
      <c r="BQ62" s="261"/>
      <c r="BR62" s="261"/>
      <c r="BS62" s="261"/>
      <c r="BT62" s="261"/>
      <c r="BU62" s="261"/>
      <c r="BV62" s="261"/>
      <c r="BW62" s="261"/>
      <c r="BX62" s="252">
        <v>2200</v>
      </c>
      <c r="BY62" s="252"/>
      <c r="BZ62" s="252"/>
      <c r="CA62" s="252"/>
      <c r="CB62" s="252">
        <v>1</v>
      </c>
      <c r="CC62" s="252"/>
      <c r="CD62" s="252"/>
      <c r="CE62" s="226">
        <f t="shared" si="17"/>
        <v>2200</v>
      </c>
      <c r="CF62" s="227"/>
      <c r="CG62" s="227"/>
      <c r="CH62" s="227"/>
      <c r="CI62" s="227"/>
      <c r="CJ62" s="227"/>
      <c r="CK62" s="228"/>
      <c r="CL62" s="226">
        <f t="shared" si="8"/>
        <v>1692678.5899999999</v>
      </c>
      <c r="CM62" s="227"/>
      <c r="CN62" s="227"/>
      <c r="CO62" s="227"/>
      <c r="CP62" s="227"/>
      <c r="CQ62" s="227"/>
      <c r="CR62" s="227"/>
      <c r="CS62" s="228"/>
      <c r="CT62" s="15"/>
      <c r="CU62" s="15"/>
      <c r="CV62" s="15"/>
      <c r="CW62" s="15"/>
      <c r="CX62" s="429">
        <f t="shared" si="18"/>
        <v>880321.41000000015</v>
      </c>
      <c r="CY62" s="429"/>
      <c r="CZ62" s="429"/>
      <c r="DA62" s="429"/>
      <c r="DB62" s="429"/>
      <c r="DC62" s="429"/>
      <c r="DD62" s="429"/>
    </row>
    <row r="63" spans="2:108" ht="30" customHeight="1" x14ac:dyDescent="0.15">
      <c r="B63" s="554">
        <v>45331</v>
      </c>
      <c r="C63" s="554"/>
      <c r="D63" s="554"/>
      <c r="E63" s="554"/>
      <c r="F63" s="554"/>
      <c r="G63" s="414">
        <v>144</v>
      </c>
      <c r="H63" s="414"/>
      <c r="I63" s="414"/>
      <c r="J63" s="414"/>
      <c r="K63" s="414"/>
      <c r="L63" s="241" t="s">
        <v>618</v>
      </c>
      <c r="M63" s="221"/>
      <c r="N63" s="221"/>
      <c r="O63" s="221"/>
      <c r="P63" s="221"/>
      <c r="Q63" s="221"/>
      <c r="R63" s="222"/>
      <c r="S63" s="229">
        <v>45356</v>
      </c>
      <c r="T63" s="230"/>
      <c r="U63" s="231"/>
      <c r="V63" s="229">
        <v>45379</v>
      </c>
      <c r="W63" s="230"/>
      <c r="X63" s="231"/>
      <c r="Y63" s="241" t="s">
        <v>452</v>
      </c>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s="241"/>
      <c r="AZ63" s="221"/>
      <c r="BA63" s="221"/>
      <c r="BB63" s="221"/>
      <c r="BC63" s="221"/>
      <c r="BD63" s="221"/>
      <c r="BE63" s="221"/>
      <c r="BF63" s="221"/>
      <c r="BG63" s="221"/>
      <c r="BH63" s="221"/>
      <c r="BI63" s="221"/>
      <c r="BJ63" s="221"/>
      <c r="BK63" s="221"/>
      <c r="BL63" s="221"/>
      <c r="BM63" s="221"/>
      <c r="BN63" s="222"/>
      <c r="BO63" s="261" t="s">
        <v>628</v>
      </c>
      <c r="BP63" s="261"/>
      <c r="BQ63" s="261"/>
      <c r="BR63" s="261"/>
      <c r="BS63" s="261"/>
      <c r="BT63" s="261"/>
      <c r="BU63" s="261"/>
      <c r="BV63" s="261"/>
      <c r="BW63" s="261"/>
      <c r="BX63" s="252">
        <v>58520</v>
      </c>
      <c r="BY63" s="252"/>
      <c r="BZ63" s="252"/>
      <c r="CA63" s="252"/>
      <c r="CB63" s="252">
        <v>1</v>
      </c>
      <c r="CC63" s="252"/>
      <c r="CD63" s="252"/>
      <c r="CE63" s="226">
        <f t="shared" si="17"/>
        <v>58520</v>
      </c>
      <c r="CF63" s="227"/>
      <c r="CG63" s="227"/>
      <c r="CH63" s="227"/>
      <c r="CI63" s="227"/>
      <c r="CJ63" s="227"/>
      <c r="CK63" s="228"/>
      <c r="CL63" s="226">
        <f t="shared" si="8"/>
        <v>1751198.5899999999</v>
      </c>
      <c r="CM63" s="227"/>
      <c r="CN63" s="227"/>
      <c r="CO63" s="227"/>
      <c r="CP63" s="227"/>
      <c r="CQ63" s="227"/>
      <c r="CR63" s="227"/>
      <c r="CS63" s="228"/>
      <c r="CT63" s="15"/>
      <c r="CU63" s="15"/>
      <c r="CV63" s="15"/>
      <c r="CW63" s="15"/>
      <c r="CX63" s="429">
        <f t="shared" si="18"/>
        <v>821801.41000000015</v>
      </c>
      <c r="CY63" s="429"/>
      <c r="CZ63" s="429"/>
      <c r="DA63" s="429"/>
      <c r="DB63" s="429"/>
      <c r="DC63" s="429"/>
      <c r="DD63" s="429"/>
    </row>
    <row r="64" spans="2:108" ht="45.75" customHeight="1" x14ac:dyDescent="0.15">
      <c r="B64" s="554">
        <v>45331</v>
      </c>
      <c r="C64" s="554"/>
      <c r="D64" s="554"/>
      <c r="E64" s="554"/>
      <c r="F64" s="554"/>
      <c r="G64" s="414">
        <v>144</v>
      </c>
      <c r="H64" s="414"/>
      <c r="I64" s="414"/>
      <c r="J64" s="414"/>
      <c r="K64" s="414"/>
      <c r="L64" s="241" t="s">
        <v>616</v>
      </c>
      <c r="M64" s="221"/>
      <c r="N64" s="221"/>
      <c r="O64" s="221"/>
      <c r="P64" s="221"/>
      <c r="Q64" s="221"/>
      <c r="R64" s="222"/>
      <c r="S64" s="229">
        <v>45343</v>
      </c>
      <c r="T64" s="230"/>
      <c r="U64" s="231"/>
      <c r="V64" s="229">
        <v>45379</v>
      </c>
      <c r="W64" s="230"/>
      <c r="X64" s="231"/>
      <c r="Y64" s="275" t="s">
        <v>453</v>
      </c>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7"/>
      <c r="AY64" s="241"/>
      <c r="AZ64" s="221"/>
      <c r="BA64" s="221"/>
      <c r="BB64" s="221"/>
      <c r="BC64" s="221"/>
      <c r="BD64" s="221"/>
      <c r="BE64" s="221"/>
      <c r="BF64" s="221"/>
      <c r="BG64" s="221"/>
      <c r="BH64" s="221"/>
      <c r="BI64" s="221"/>
      <c r="BJ64" s="221"/>
      <c r="BK64" s="221"/>
      <c r="BL64" s="221"/>
      <c r="BM64" s="221"/>
      <c r="BN64" s="222"/>
      <c r="BO64" s="261"/>
      <c r="BP64" s="261"/>
      <c r="BQ64" s="261"/>
      <c r="BR64" s="261"/>
      <c r="BS64" s="261"/>
      <c r="BT64" s="261"/>
      <c r="BU64" s="261"/>
      <c r="BV64" s="261"/>
      <c r="BW64" s="261"/>
      <c r="BX64" s="252">
        <v>3366</v>
      </c>
      <c r="BY64" s="252"/>
      <c r="BZ64" s="252"/>
      <c r="CA64" s="252"/>
      <c r="CB64" s="252">
        <v>1</v>
      </c>
      <c r="CC64" s="252"/>
      <c r="CD64" s="252"/>
      <c r="CE64" s="226">
        <f t="shared" ref="CE64" si="19">BX64*CB64</f>
        <v>3366</v>
      </c>
      <c r="CF64" s="227"/>
      <c r="CG64" s="227"/>
      <c r="CH64" s="227"/>
      <c r="CI64" s="227"/>
      <c r="CJ64" s="227"/>
      <c r="CK64" s="228"/>
      <c r="CL64" s="226">
        <f t="shared" si="8"/>
        <v>1754564.5899999999</v>
      </c>
      <c r="CM64" s="227"/>
      <c r="CN64" s="227"/>
      <c r="CO64" s="227"/>
      <c r="CP64" s="227"/>
      <c r="CQ64" s="227"/>
      <c r="CR64" s="227"/>
      <c r="CS64" s="228"/>
      <c r="CT64" s="15"/>
      <c r="CU64" s="15"/>
      <c r="CV64" s="15"/>
      <c r="CW64" s="15"/>
      <c r="CX64" s="429">
        <f t="shared" ref="CX64" si="20">2573000-CL64</f>
        <v>818435.41000000015</v>
      </c>
      <c r="CY64" s="429"/>
      <c r="CZ64" s="429"/>
      <c r="DA64" s="429"/>
      <c r="DB64" s="429"/>
      <c r="DC64" s="429"/>
      <c r="DD64" s="429"/>
    </row>
    <row r="65" spans="2:108" ht="46.5" customHeight="1" x14ac:dyDescent="0.15">
      <c r="B65" s="554">
        <v>45331</v>
      </c>
      <c r="C65" s="554"/>
      <c r="D65" s="554"/>
      <c r="E65" s="554"/>
      <c r="F65" s="554"/>
      <c r="G65" s="414">
        <v>144</v>
      </c>
      <c r="H65" s="414"/>
      <c r="I65" s="414"/>
      <c r="J65" s="414"/>
      <c r="K65" s="414"/>
      <c r="L65" s="241" t="s">
        <v>616</v>
      </c>
      <c r="M65" s="221"/>
      <c r="N65" s="221"/>
      <c r="O65" s="221"/>
      <c r="P65" s="221"/>
      <c r="Q65" s="221"/>
      <c r="R65" s="222"/>
      <c r="S65" s="229">
        <v>45343</v>
      </c>
      <c r="T65" s="230"/>
      <c r="U65" s="231"/>
      <c r="V65" s="229">
        <v>45379</v>
      </c>
      <c r="W65" s="230"/>
      <c r="X65" s="231"/>
      <c r="Y65" s="275" t="s">
        <v>454</v>
      </c>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7"/>
      <c r="AY65" s="241"/>
      <c r="AZ65" s="221"/>
      <c r="BA65" s="221"/>
      <c r="BB65" s="221"/>
      <c r="BC65" s="221"/>
      <c r="BD65" s="221"/>
      <c r="BE65" s="221"/>
      <c r="BF65" s="221"/>
      <c r="BG65" s="221"/>
      <c r="BH65" s="221"/>
      <c r="BI65" s="221"/>
      <c r="BJ65" s="221"/>
      <c r="BK65" s="221"/>
      <c r="BL65" s="221"/>
      <c r="BM65" s="221"/>
      <c r="BN65" s="222"/>
      <c r="BO65" s="261"/>
      <c r="BP65" s="261"/>
      <c r="BQ65" s="261"/>
      <c r="BR65" s="261"/>
      <c r="BS65" s="261"/>
      <c r="BT65" s="261"/>
      <c r="BU65" s="261"/>
      <c r="BV65" s="261"/>
      <c r="BW65" s="261"/>
      <c r="BX65" s="252">
        <v>3762</v>
      </c>
      <c r="BY65" s="252"/>
      <c r="BZ65" s="252"/>
      <c r="CA65" s="252"/>
      <c r="CB65" s="252">
        <v>1</v>
      </c>
      <c r="CC65" s="252"/>
      <c r="CD65" s="252"/>
      <c r="CE65" s="226">
        <f t="shared" ref="CE65:CE66" si="21">BX65*CB65</f>
        <v>3762</v>
      </c>
      <c r="CF65" s="227"/>
      <c r="CG65" s="227"/>
      <c r="CH65" s="227"/>
      <c r="CI65" s="227"/>
      <c r="CJ65" s="227"/>
      <c r="CK65" s="228"/>
      <c r="CL65" s="226">
        <f t="shared" si="8"/>
        <v>1758326.5899999999</v>
      </c>
      <c r="CM65" s="227"/>
      <c r="CN65" s="227"/>
      <c r="CO65" s="227"/>
      <c r="CP65" s="227"/>
      <c r="CQ65" s="227"/>
      <c r="CR65" s="227"/>
      <c r="CS65" s="228"/>
      <c r="CT65" s="15"/>
      <c r="CU65" s="15"/>
      <c r="CV65" s="15"/>
      <c r="CW65" s="15"/>
      <c r="CX65" s="429">
        <f t="shared" ref="CX65:CX66" si="22">2573000-CL65</f>
        <v>814673.41000000015</v>
      </c>
      <c r="CY65" s="429"/>
      <c r="CZ65" s="429"/>
      <c r="DA65" s="429"/>
      <c r="DB65" s="429"/>
      <c r="DC65" s="429"/>
      <c r="DD65" s="429"/>
    </row>
    <row r="66" spans="2:108" ht="30" customHeight="1" x14ac:dyDescent="0.15">
      <c r="B66" s="554">
        <v>45331</v>
      </c>
      <c r="C66" s="554"/>
      <c r="D66" s="554"/>
      <c r="E66" s="554"/>
      <c r="F66" s="554"/>
      <c r="G66" s="414">
        <v>145</v>
      </c>
      <c r="H66" s="414"/>
      <c r="I66" s="414"/>
      <c r="J66" s="414"/>
      <c r="K66" s="414"/>
      <c r="L66" s="241" t="s">
        <v>616</v>
      </c>
      <c r="M66" s="221"/>
      <c r="N66" s="221"/>
      <c r="O66" s="221"/>
      <c r="P66" s="221"/>
      <c r="Q66" s="221"/>
      <c r="R66" s="222"/>
      <c r="S66" s="433"/>
      <c r="T66" s="434"/>
      <c r="U66" s="435"/>
      <c r="V66" s="229">
        <v>45379</v>
      </c>
      <c r="W66" s="230"/>
      <c r="X66" s="231"/>
      <c r="Y66" s="241" t="s">
        <v>455</v>
      </c>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241"/>
      <c r="AZ66" s="221"/>
      <c r="BA66" s="221"/>
      <c r="BB66" s="221"/>
      <c r="BC66" s="221"/>
      <c r="BD66" s="221"/>
      <c r="BE66" s="221"/>
      <c r="BF66" s="221"/>
      <c r="BG66" s="221"/>
      <c r="BH66" s="221"/>
      <c r="BI66" s="221"/>
      <c r="BJ66" s="221"/>
      <c r="BK66" s="221"/>
      <c r="BL66" s="221"/>
      <c r="BM66" s="221"/>
      <c r="BN66" s="222"/>
      <c r="BO66" s="261"/>
      <c r="BP66" s="261"/>
      <c r="BQ66" s="261"/>
      <c r="BR66" s="261"/>
      <c r="BS66" s="261"/>
      <c r="BT66" s="261"/>
      <c r="BU66" s="261"/>
      <c r="BV66" s="261"/>
      <c r="BW66" s="261"/>
      <c r="BX66" s="252">
        <v>1131</v>
      </c>
      <c r="BY66" s="252"/>
      <c r="BZ66" s="252"/>
      <c r="CA66" s="252"/>
      <c r="CB66" s="252">
        <v>1</v>
      </c>
      <c r="CC66" s="252"/>
      <c r="CD66" s="252"/>
      <c r="CE66" s="226">
        <f t="shared" si="21"/>
        <v>1131</v>
      </c>
      <c r="CF66" s="227"/>
      <c r="CG66" s="227"/>
      <c r="CH66" s="227"/>
      <c r="CI66" s="227"/>
      <c r="CJ66" s="227"/>
      <c r="CK66" s="228"/>
      <c r="CL66" s="226">
        <f t="shared" si="8"/>
        <v>1759457.5899999999</v>
      </c>
      <c r="CM66" s="227"/>
      <c r="CN66" s="227"/>
      <c r="CO66" s="227"/>
      <c r="CP66" s="227"/>
      <c r="CQ66" s="227"/>
      <c r="CR66" s="227"/>
      <c r="CS66" s="228"/>
      <c r="CT66" s="15"/>
      <c r="CU66" s="15"/>
      <c r="CV66" s="15"/>
      <c r="CW66" s="15"/>
      <c r="CX66" s="429">
        <f t="shared" si="22"/>
        <v>813542.41000000015</v>
      </c>
      <c r="CY66" s="429"/>
      <c r="CZ66" s="429"/>
      <c r="DA66" s="429"/>
      <c r="DB66" s="429"/>
      <c r="DC66" s="429"/>
      <c r="DD66" s="429"/>
    </row>
    <row r="67" spans="2:108" ht="30" customHeight="1" x14ac:dyDescent="0.15">
      <c r="B67" s="554">
        <v>45331</v>
      </c>
      <c r="C67" s="554"/>
      <c r="D67" s="554"/>
      <c r="E67" s="554"/>
      <c r="F67" s="554"/>
      <c r="G67" s="414">
        <v>145</v>
      </c>
      <c r="H67" s="414"/>
      <c r="I67" s="414"/>
      <c r="J67" s="414"/>
      <c r="K67" s="414"/>
      <c r="L67" s="241" t="s">
        <v>616</v>
      </c>
      <c r="M67" s="221"/>
      <c r="N67" s="221"/>
      <c r="O67" s="221"/>
      <c r="P67" s="221"/>
      <c r="Q67" s="221"/>
      <c r="R67" s="222"/>
      <c r="S67" s="433"/>
      <c r="T67" s="434"/>
      <c r="U67" s="435"/>
      <c r="V67" s="229">
        <v>45379</v>
      </c>
      <c r="W67" s="230"/>
      <c r="X67" s="231"/>
      <c r="Y67" s="241" t="s">
        <v>456</v>
      </c>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2"/>
      <c r="AY67" s="241"/>
      <c r="AZ67" s="221"/>
      <c r="BA67" s="221"/>
      <c r="BB67" s="221"/>
      <c r="BC67" s="221"/>
      <c r="BD67" s="221"/>
      <c r="BE67" s="221"/>
      <c r="BF67" s="221"/>
      <c r="BG67" s="221"/>
      <c r="BH67" s="221"/>
      <c r="BI67" s="221"/>
      <c r="BJ67" s="221"/>
      <c r="BK67" s="221"/>
      <c r="BL67" s="221"/>
      <c r="BM67" s="221"/>
      <c r="BN67" s="222"/>
      <c r="BO67" s="261"/>
      <c r="BP67" s="261"/>
      <c r="BQ67" s="261"/>
      <c r="BR67" s="261"/>
      <c r="BS67" s="261"/>
      <c r="BT67" s="261"/>
      <c r="BU67" s="261"/>
      <c r="BV67" s="261"/>
      <c r="BW67" s="261"/>
      <c r="BX67" s="243">
        <v>16787</v>
      </c>
      <c r="BY67" s="243"/>
      <c r="BZ67" s="243"/>
      <c r="CA67" s="243"/>
      <c r="CB67" s="252">
        <v>1</v>
      </c>
      <c r="CC67" s="252"/>
      <c r="CD67" s="252"/>
      <c r="CE67" s="235">
        <f t="shared" ref="CE67:CE68" si="23">BX67*CB67</f>
        <v>16787</v>
      </c>
      <c r="CF67" s="236"/>
      <c r="CG67" s="236"/>
      <c r="CH67" s="236"/>
      <c r="CI67" s="236"/>
      <c r="CJ67" s="236"/>
      <c r="CK67" s="237"/>
      <c r="CL67" s="226">
        <f t="shared" si="8"/>
        <v>1776244.5899999999</v>
      </c>
      <c r="CM67" s="227"/>
      <c r="CN67" s="227"/>
      <c r="CO67" s="227"/>
      <c r="CP67" s="227"/>
      <c r="CQ67" s="227"/>
      <c r="CR67" s="227"/>
      <c r="CS67" s="228"/>
      <c r="CT67" s="15"/>
      <c r="CU67" s="15"/>
      <c r="CV67" s="15"/>
      <c r="CW67" s="15"/>
      <c r="CX67" s="429">
        <f t="shared" ref="CX67:CX68" si="24">2573000-CL67</f>
        <v>796755.41000000015</v>
      </c>
      <c r="CY67" s="429"/>
      <c r="CZ67" s="429"/>
      <c r="DA67" s="429"/>
      <c r="DB67" s="429"/>
      <c r="DC67" s="429"/>
      <c r="DD67" s="429"/>
    </row>
    <row r="68" spans="2:108" ht="30" customHeight="1" x14ac:dyDescent="0.15">
      <c r="B68" s="554">
        <v>45331</v>
      </c>
      <c r="C68" s="554"/>
      <c r="D68" s="554"/>
      <c r="E68" s="554"/>
      <c r="F68" s="554"/>
      <c r="G68" s="414">
        <v>145</v>
      </c>
      <c r="H68" s="414"/>
      <c r="I68" s="414"/>
      <c r="J68" s="414"/>
      <c r="K68" s="414"/>
      <c r="L68" s="241" t="s">
        <v>616</v>
      </c>
      <c r="M68" s="221"/>
      <c r="N68" s="221"/>
      <c r="O68" s="221"/>
      <c r="P68" s="221"/>
      <c r="Q68" s="221"/>
      <c r="R68" s="222"/>
      <c r="S68" s="433"/>
      <c r="T68" s="434"/>
      <c r="U68" s="435"/>
      <c r="V68" s="229">
        <v>45379</v>
      </c>
      <c r="W68" s="230"/>
      <c r="X68" s="231"/>
      <c r="Y68" s="241" t="s">
        <v>457</v>
      </c>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2"/>
      <c r="AY68" s="241"/>
      <c r="AZ68" s="221"/>
      <c r="BA68" s="221"/>
      <c r="BB68" s="221"/>
      <c r="BC68" s="221"/>
      <c r="BD68" s="221"/>
      <c r="BE68" s="221"/>
      <c r="BF68" s="221"/>
      <c r="BG68" s="221"/>
      <c r="BH68" s="221"/>
      <c r="BI68" s="221"/>
      <c r="BJ68" s="221"/>
      <c r="BK68" s="221"/>
      <c r="BL68" s="221"/>
      <c r="BM68" s="221"/>
      <c r="BN68" s="222"/>
      <c r="BO68" s="261"/>
      <c r="BP68" s="261"/>
      <c r="BQ68" s="261"/>
      <c r="BR68" s="261"/>
      <c r="BS68" s="261"/>
      <c r="BT68" s="261"/>
      <c r="BU68" s="261"/>
      <c r="BV68" s="261"/>
      <c r="BW68" s="261"/>
      <c r="BX68" s="252">
        <v>2772</v>
      </c>
      <c r="BY68" s="252"/>
      <c r="BZ68" s="252"/>
      <c r="CA68" s="252"/>
      <c r="CB68" s="252">
        <v>1</v>
      </c>
      <c r="CC68" s="252"/>
      <c r="CD68" s="252"/>
      <c r="CE68" s="226">
        <f t="shared" si="23"/>
        <v>2772</v>
      </c>
      <c r="CF68" s="227"/>
      <c r="CG68" s="227"/>
      <c r="CH68" s="227"/>
      <c r="CI68" s="227"/>
      <c r="CJ68" s="227"/>
      <c r="CK68" s="228"/>
      <c r="CL68" s="226">
        <f t="shared" si="8"/>
        <v>1779016.5899999999</v>
      </c>
      <c r="CM68" s="227"/>
      <c r="CN68" s="227"/>
      <c r="CO68" s="227"/>
      <c r="CP68" s="227"/>
      <c r="CQ68" s="227"/>
      <c r="CR68" s="227"/>
      <c r="CS68" s="228"/>
      <c r="CT68" s="15"/>
      <c r="CU68" s="15"/>
      <c r="CV68" s="15"/>
      <c r="CW68" s="15"/>
      <c r="CX68" s="429">
        <f t="shared" si="24"/>
        <v>793983.41000000015</v>
      </c>
      <c r="CY68" s="429"/>
      <c r="CZ68" s="429"/>
      <c r="DA68" s="429"/>
      <c r="DB68" s="429"/>
      <c r="DC68" s="429"/>
      <c r="DD68" s="429"/>
    </row>
    <row r="69" spans="2:108" ht="30" customHeight="1" x14ac:dyDescent="0.15">
      <c r="B69" s="554">
        <v>45331</v>
      </c>
      <c r="C69" s="554"/>
      <c r="D69" s="554"/>
      <c r="E69" s="554"/>
      <c r="F69" s="554"/>
      <c r="G69" s="414">
        <v>145</v>
      </c>
      <c r="H69" s="414"/>
      <c r="I69" s="414"/>
      <c r="J69" s="414"/>
      <c r="K69" s="414"/>
      <c r="L69" s="241" t="s">
        <v>616</v>
      </c>
      <c r="M69" s="221"/>
      <c r="N69" s="221"/>
      <c r="O69" s="221"/>
      <c r="P69" s="221"/>
      <c r="Q69" s="221"/>
      <c r="R69" s="222"/>
      <c r="S69" s="433"/>
      <c r="T69" s="434"/>
      <c r="U69" s="435"/>
      <c r="V69" s="229">
        <v>45379</v>
      </c>
      <c r="W69" s="230"/>
      <c r="X69" s="231"/>
      <c r="Y69" s="241" t="s">
        <v>458</v>
      </c>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2"/>
      <c r="AY69" s="241"/>
      <c r="AZ69" s="221"/>
      <c r="BA69" s="221"/>
      <c r="BB69" s="221"/>
      <c r="BC69" s="221"/>
      <c r="BD69" s="221"/>
      <c r="BE69" s="221"/>
      <c r="BF69" s="221"/>
      <c r="BG69" s="221"/>
      <c r="BH69" s="221"/>
      <c r="BI69" s="221"/>
      <c r="BJ69" s="221"/>
      <c r="BK69" s="221"/>
      <c r="BL69" s="221"/>
      <c r="BM69" s="221"/>
      <c r="BN69" s="222"/>
      <c r="BO69" s="261"/>
      <c r="BP69" s="261"/>
      <c r="BQ69" s="261"/>
      <c r="BR69" s="261"/>
      <c r="BS69" s="261"/>
      <c r="BT69" s="261"/>
      <c r="BU69" s="261"/>
      <c r="BV69" s="261"/>
      <c r="BW69" s="261"/>
      <c r="BX69" s="252">
        <v>1980</v>
      </c>
      <c r="BY69" s="252"/>
      <c r="BZ69" s="252"/>
      <c r="CA69" s="252"/>
      <c r="CB69" s="252">
        <v>1</v>
      </c>
      <c r="CC69" s="252"/>
      <c r="CD69" s="252"/>
      <c r="CE69" s="226">
        <f t="shared" ref="CE69" si="25">BX69*CB69</f>
        <v>1980</v>
      </c>
      <c r="CF69" s="227"/>
      <c r="CG69" s="227"/>
      <c r="CH69" s="227"/>
      <c r="CI69" s="227"/>
      <c r="CJ69" s="227"/>
      <c r="CK69" s="228"/>
      <c r="CL69" s="226">
        <f t="shared" si="8"/>
        <v>1780996.5899999999</v>
      </c>
      <c r="CM69" s="227"/>
      <c r="CN69" s="227"/>
      <c r="CO69" s="227"/>
      <c r="CP69" s="227"/>
      <c r="CQ69" s="227"/>
      <c r="CR69" s="227"/>
      <c r="CS69" s="228"/>
      <c r="CT69" s="15"/>
      <c r="CU69" s="15"/>
      <c r="CV69" s="15"/>
      <c r="CW69" s="15"/>
      <c r="CX69" s="429">
        <f t="shared" ref="CX69" si="26">2573000-CL69</f>
        <v>792003.41000000015</v>
      </c>
      <c r="CY69" s="429"/>
      <c r="CZ69" s="429"/>
      <c r="DA69" s="429"/>
      <c r="DB69" s="429"/>
      <c r="DC69" s="429"/>
      <c r="DD69" s="429"/>
    </row>
    <row r="70" spans="2:108" ht="30" customHeight="1" x14ac:dyDescent="0.15">
      <c r="B70" s="554">
        <v>45331</v>
      </c>
      <c r="C70" s="554"/>
      <c r="D70" s="554"/>
      <c r="E70" s="554"/>
      <c r="F70" s="554"/>
      <c r="G70" s="414">
        <v>145</v>
      </c>
      <c r="H70" s="414"/>
      <c r="I70" s="414"/>
      <c r="J70" s="414"/>
      <c r="K70" s="414"/>
      <c r="L70" s="241" t="s">
        <v>616</v>
      </c>
      <c r="M70" s="221"/>
      <c r="N70" s="221"/>
      <c r="O70" s="221"/>
      <c r="P70" s="221"/>
      <c r="Q70" s="221"/>
      <c r="R70" s="222"/>
      <c r="S70" s="433"/>
      <c r="T70" s="434"/>
      <c r="U70" s="435"/>
      <c r="V70" s="229">
        <v>45379</v>
      </c>
      <c r="W70" s="230"/>
      <c r="X70" s="231"/>
      <c r="Y70" s="241" t="s">
        <v>459</v>
      </c>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2"/>
      <c r="AY70" s="241"/>
      <c r="AZ70" s="221"/>
      <c r="BA70" s="221"/>
      <c r="BB70" s="221"/>
      <c r="BC70" s="221"/>
      <c r="BD70" s="221"/>
      <c r="BE70" s="221"/>
      <c r="BF70" s="221"/>
      <c r="BG70" s="221"/>
      <c r="BH70" s="221"/>
      <c r="BI70" s="221"/>
      <c r="BJ70" s="221"/>
      <c r="BK70" s="221"/>
      <c r="BL70" s="221"/>
      <c r="BM70" s="221"/>
      <c r="BN70" s="222"/>
      <c r="BO70" s="261"/>
      <c r="BP70" s="261"/>
      <c r="BQ70" s="261"/>
      <c r="BR70" s="261"/>
      <c r="BS70" s="261"/>
      <c r="BT70" s="261"/>
      <c r="BU70" s="261"/>
      <c r="BV70" s="261"/>
      <c r="BW70" s="261"/>
      <c r="BX70" s="252">
        <v>1980</v>
      </c>
      <c r="BY70" s="252"/>
      <c r="BZ70" s="252"/>
      <c r="CA70" s="252"/>
      <c r="CB70" s="252">
        <v>1</v>
      </c>
      <c r="CC70" s="252"/>
      <c r="CD70" s="252"/>
      <c r="CE70" s="226">
        <f t="shared" ref="CE70" si="27">BX70*CB70</f>
        <v>1980</v>
      </c>
      <c r="CF70" s="227"/>
      <c r="CG70" s="227"/>
      <c r="CH70" s="227"/>
      <c r="CI70" s="227"/>
      <c r="CJ70" s="227"/>
      <c r="CK70" s="228"/>
      <c r="CL70" s="226">
        <f t="shared" si="8"/>
        <v>1782976.5899999999</v>
      </c>
      <c r="CM70" s="227"/>
      <c r="CN70" s="227"/>
      <c r="CO70" s="227"/>
      <c r="CP70" s="227"/>
      <c r="CQ70" s="227"/>
      <c r="CR70" s="227"/>
      <c r="CS70" s="228"/>
      <c r="CT70" s="15"/>
      <c r="CU70" s="15"/>
      <c r="CV70" s="15"/>
      <c r="CW70" s="15"/>
      <c r="CX70" s="429">
        <f t="shared" ref="CX70" si="28">2573000-CL70</f>
        <v>790023.41000000015</v>
      </c>
      <c r="CY70" s="429"/>
      <c r="CZ70" s="429"/>
      <c r="DA70" s="429"/>
      <c r="DB70" s="429"/>
      <c r="DC70" s="429"/>
      <c r="DD70" s="429"/>
    </row>
    <row r="71" spans="2:108" ht="30.75" customHeight="1" x14ac:dyDescent="0.15">
      <c r="B71" s="338"/>
      <c r="C71" s="339"/>
      <c r="D71" s="339"/>
      <c r="E71" s="339"/>
      <c r="F71" s="340"/>
      <c r="G71" s="272"/>
      <c r="H71" s="273"/>
      <c r="I71" s="273"/>
      <c r="J71" s="273"/>
      <c r="K71" s="274"/>
      <c r="L71" s="241"/>
      <c r="M71" s="221"/>
      <c r="N71" s="221"/>
      <c r="O71" s="221"/>
      <c r="P71" s="221"/>
      <c r="Q71" s="221"/>
      <c r="R71" s="222"/>
      <c r="S71" s="129"/>
      <c r="T71" s="129"/>
      <c r="U71" s="129"/>
      <c r="V71" s="229"/>
      <c r="W71" s="230"/>
      <c r="X71" s="231"/>
      <c r="Y71" s="232"/>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4"/>
      <c r="AY71" s="497"/>
      <c r="AZ71" s="498"/>
      <c r="BA71" s="498"/>
      <c r="BB71" s="498"/>
      <c r="BC71" s="498"/>
      <c r="BD71" s="498"/>
      <c r="BE71" s="498"/>
      <c r="BF71" s="498"/>
      <c r="BG71" s="498"/>
      <c r="BH71" s="498"/>
      <c r="BI71" s="498"/>
      <c r="BJ71" s="498"/>
      <c r="BK71" s="498"/>
      <c r="BL71" s="498"/>
      <c r="BM71" s="498"/>
      <c r="BN71" s="499"/>
      <c r="BO71" s="430"/>
      <c r="BP71" s="431"/>
      <c r="BQ71" s="431"/>
      <c r="BR71" s="431"/>
      <c r="BS71" s="431"/>
      <c r="BT71" s="431"/>
      <c r="BU71" s="431"/>
      <c r="BV71" s="431"/>
      <c r="BW71" s="432"/>
      <c r="BX71" s="238"/>
      <c r="BY71" s="239"/>
      <c r="BZ71" s="239"/>
      <c r="CA71" s="240"/>
      <c r="CB71" s="238"/>
      <c r="CC71" s="239"/>
      <c r="CD71" s="240"/>
      <c r="CE71" s="249">
        <f>SUM(CE4:CK70)</f>
        <v>1782976.5899999999</v>
      </c>
      <c r="CF71" s="250"/>
      <c r="CG71" s="250"/>
      <c r="CH71" s="250"/>
      <c r="CI71" s="250"/>
      <c r="CJ71" s="250"/>
      <c r="CK71" s="251"/>
      <c r="CL71" s="226"/>
      <c r="CM71" s="227"/>
      <c r="CN71" s="227"/>
      <c r="CO71" s="227"/>
      <c r="CP71" s="227"/>
      <c r="CQ71" s="227"/>
      <c r="CR71" s="227"/>
      <c r="CS71" s="228"/>
      <c r="CT71" s="15"/>
      <c r="CU71" s="15"/>
      <c r="CV71" s="15"/>
      <c r="CW71" s="15"/>
      <c r="CX71" s="635"/>
      <c r="CY71" s="636"/>
      <c r="CZ71" s="636"/>
      <c r="DA71" s="636"/>
      <c r="DB71" s="636"/>
      <c r="DC71" s="636"/>
      <c r="DD71" s="637"/>
    </row>
    <row r="155" spans="2:101" s="5" customFormat="1" ht="18" customHeight="1" x14ac:dyDescent="0.15">
      <c r="B155" s="2"/>
      <c r="C155" s="2"/>
      <c r="D155" s="2"/>
      <c r="E155" s="2"/>
      <c r="F155" s="2"/>
      <c r="G155" s="2"/>
      <c r="H155" s="2"/>
      <c r="I155" s="2"/>
      <c r="J155" s="2"/>
      <c r="K155" s="2"/>
      <c r="L155" s="1"/>
      <c r="M155" s="1"/>
      <c r="N155" s="1"/>
      <c r="O155" s="1"/>
      <c r="P155" s="1"/>
      <c r="Q155" s="1"/>
      <c r="R155" s="1"/>
      <c r="S155" s="1"/>
      <c r="T155" s="1"/>
      <c r="U155" s="1"/>
      <c r="V155" s="1"/>
      <c r="W155" s="10"/>
      <c r="X155" s="10"/>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T155" s="6"/>
      <c r="CU155" s="6"/>
      <c r="CV155" s="6"/>
      <c r="CW155" s="6"/>
    </row>
    <row r="172" spans="1:102" s="4" customFormat="1" ht="18" customHeight="1" x14ac:dyDescent="0.15">
      <c r="A172" s="1"/>
      <c r="B172" s="2"/>
      <c r="C172" s="2"/>
      <c r="D172" s="2"/>
      <c r="E172" s="2"/>
      <c r="F172" s="2"/>
      <c r="G172" s="2"/>
      <c r="H172" s="2"/>
      <c r="I172" s="2"/>
      <c r="J172" s="2"/>
      <c r="K172" s="2"/>
      <c r="L172" s="1"/>
      <c r="M172" s="1"/>
      <c r="N172" s="1"/>
      <c r="O172" s="1"/>
      <c r="P172" s="1"/>
      <c r="Q172" s="1"/>
      <c r="R172" s="1"/>
      <c r="S172" s="1"/>
      <c r="T172" s="1"/>
      <c r="U172" s="1"/>
      <c r="V172" s="1"/>
      <c r="W172" s="10"/>
      <c r="X172" s="10"/>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5"/>
      <c r="CT172" s="5"/>
      <c r="CU172" s="5"/>
      <c r="CV172" s="5"/>
      <c r="CW172" s="5"/>
      <c r="CX172" s="6"/>
    </row>
    <row r="173" spans="1:102" ht="18" customHeight="1" x14ac:dyDescent="0.15"/>
    <row r="174" spans="1:102" ht="18" customHeight="1" x14ac:dyDescent="0.15"/>
    <row r="175" spans="1:102" ht="18" customHeight="1" x14ac:dyDescent="0.15"/>
    <row r="176" spans="1:102" ht="18" customHeight="1" x14ac:dyDescent="0.15"/>
    <row r="177" spans="1:102" ht="18" customHeight="1" x14ac:dyDescent="0.15"/>
    <row r="178" spans="1:102" ht="18" customHeight="1" x14ac:dyDescent="0.15"/>
    <row r="179" spans="1:102" s="2" customFormat="1" ht="18" customHeight="1" x14ac:dyDescent="0.15">
      <c r="A179" s="1"/>
      <c r="L179" s="1"/>
      <c r="M179" s="1"/>
      <c r="N179" s="1"/>
      <c r="O179" s="1"/>
      <c r="P179" s="1"/>
      <c r="Q179" s="1"/>
      <c r="R179" s="1"/>
      <c r="S179" s="1"/>
      <c r="T179" s="1"/>
      <c r="U179" s="1"/>
      <c r="V179" s="1"/>
      <c r="W179" s="10"/>
      <c r="X179" s="10"/>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5"/>
      <c r="CT179" s="5"/>
      <c r="CU179" s="5"/>
      <c r="CV179" s="5"/>
      <c r="CW179" s="5"/>
      <c r="CX179" s="5"/>
    </row>
    <row r="180" spans="1:102" s="2" customFormat="1" ht="18" customHeight="1" x14ac:dyDescent="0.15">
      <c r="A180" s="1"/>
      <c r="L180" s="1"/>
      <c r="M180" s="1"/>
      <c r="N180" s="1"/>
      <c r="O180" s="1"/>
      <c r="P180" s="1"/>
      <c r="Q180" s="1"/>
      <c r="R180" s="1"/>
      <c r="S180" s="1"/>
      <c r="T180" s="1"/>
      <c r="U180" s="1"/>
      <c r="V180" s="1"/>
      <c r="W180" s="10"/>
      <c r="X180" s="10"/>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5"/>
      <c r="CT180" s="5"/>
      <c r="CU180" s="5"/>
      <c r="CV180" s="5"/>
      <c r="CW180" s="5"/>
      <c r="CX180" s="5"/>
    </row>
    <row r="181" spans="1:102" s="2" customFormat="1" ht="18" customHeight="1" x14ac:dyDescent="0.15">
      <c r="A181" s="1"/>
      <c r="L181" s="1"/>
      <c r="M181" s="1"/>
      <c r="N181" s="1"/>
      <c r="O181" s="1"/>
      <c r="P181" s="1"/>
      <c r="Q181" s="1"/>
      <c r="R181" s="1"/>
      <c r="S181" s="1"/>
      <c r="T181" s="1"/>
      <c r="U181" s="1"/>
      <c r="V181" s="1"/>
      <c r="W181" s="10"/>
      <c r="X181" s="10"/>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5"/>
      <c r="CT181" s="5"/>
      <c r="CU181" s="5"/>
      <c r="CV181" s="5"/>
      <c r="CW181" s="5"/>
      <c r="CX181" s="5"/>
    </row>
    <row r="182" spans="1:102" s="2" customFormat="1" ht="18" customHeight="1" x14ac:dyDescent="0.15">
      <c r="A182" s="1"/>
      <c r="L182" s="1"/>
      <c r="M182" s="1"/>
      <c r="N182" s="1"/>
      <c r="O182" s="1"/>
      <c r="P182" s="1"/>
      <c r="Q182" s="1"/>
      <c r="R182" s="1"/>
      <c r="S182" s="1"/>
      <c r="T182" s="1"/>
      <c r="U182" s="1"/>
      <c r="V182" s="1"/>
      <c r="W182" s="10"/>
      <c r="X182" s="10"/>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5"/>
      <c r="CT182" s="5"/>
      <c r="CU182" s="5"/>
      <c r="CV182" s="5"/>
      <c r="CW182" s="5"/>
      <c r="CX182" s="5"/>
    </row>
    <row r="183" spans="1:102" s="2" customFormat="1" ht="18" customHeight="1" x14ac:dyDescent="0.15">
      <c r="A183" s="1"/>
      <c r="L183" s="1"/>
      <c r="M183" s="1"/>
      <c r="N183" s="1"/>
      <c r="O183" s="1"/>
      <c r="P183" s="1"/>
      <c r="Q183" s="1"/>
      <c r="R183" s="1"/>
      <c r="S183" s="1"/>
      <c r="T183" s="1"/>
      <c r="U183" s="1"/>
      <c r="V183" s="1"/>
      <c r="W183" s="10"/>
      <c r="X183" s="10"/>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5"/>
      <c r="CT183" s="5"/>
      <c r="CU183" s="5"/>
      <c r="CV183" s="5"/>
      <c r="CW183" s="5"/>
      <c r="CX183" s="5"/>
    </row>
    <row r="184" spans="1:102" s="2" customFormat="1" ht="18" customHeight="1" x14ac:dyDescent="0.15">
      <c r="A184" s="1"/>
      <c r="L184" s="1"/>
      <c r="M184" s="1"/>
      <c r="N184" s="1"/>
      <c r="O184" s="1"/>
      <c r="P184" s="1"/>
      <c r="Q184" s="1"/>
      <c r="R184" s="1"/>
      <c r="S184" s="1"/>
      <c r="T184" s="1"/>
      <c r="U184" s="1"/>
      <c r="V184" s="1"/>
      <c r="W184" s="10"/>
      <c r="X184" s="10"/>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5"/>
      <c r="CT184" s="5"/>
      <c r="CU184" s="5"/>
      <c r="CV184" s="5"/>
      <c r="CW184" s="5"/>
      <c r="CX184" s="5"/>
    </row>
    <row r="185" spans="1:102" s="2" customFormat="1" ht="18" customHeight="1" x14ac:dyDescent="0.15">
      <c r="A185" s="1"/>
      <c r="L185" s="1"/>
      <c r="M185" s="1"/>
      <c r="N185" s="1"/>
      <c r="O185" s="1"/>
      <c r="P185" s="1"/>
      <c r="Q185" s="1"/>
      <c r="R185" s="1"/>
      <c r="S185" s="1"/>
      <c r="T185" s="1"/>
      <c r="U185" s="1"/>
      <c r="V185" s="1"/>
      <c r="W185" s="10"/>
      <c r="X185" s="10"/>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5"/>
      <c r="CT185" s="5"/>
      <c r="CU185" s="5"/>
      <c r="CV185" s="5"/>
      <c r="CW185" s="5"/>
      <c r="CX185" s="5"/>
    </row>
    <row r="186" spans="1:102" s="2" customFormat="1" ht="18" customHeight="1" x14ac:dyDescent="0.15">
      <c r="A186" s="1"/>
      <c r="L186" s="1"/>
      <c r="M186" s="1"/>
      <c r="N186" s="1"/>
      <c r="O186" s="1"/>
      <c r="P186" s="1"/>
      <c r="Q186" s="1"/>
      <c r="R186" s="1"/>
      <c r="S186" s="1"/>
      <c r="T186" s="1"/>
      <c r="U186" s="1"/>
      <c r="V186" s="1"/>
      <c r="W186" s="10"/>
      <c r="X186" s="10"/>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5"/>
      <c r="CT186" s="5"/>
      <c r="CU186" s="5"/>
      <c r="CV186" s="5"/>
      <c r="CW186" s="5"/>
      <c r="CX186" s="5"/>
    </row>
    <row r="187" spans="1:102" s="2" customFormat="1" ht="18" customHeight="1" x14ac:dyDescent="0.15">
      <c r="A187" s="1"/>
      <c r="L187" s="1"/>
      <c r="M187" s="1"/>
      <c r="N187" s="1"/>
      <c r="O187" s="1"/>
      <c r="P187" s="1"/>
      <c r="Q187" s="1"/>
      <c r="R187" s="1"/>
      <c r="S187" s="1"/>
      <c r="T187" s="1"/>
      <c r="U187" s="1"/>
      <c r="V187" s="1"/>
      <c r="W187" s="10"/>
      <c r="X187" s="10"/>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5"/>
      <c r="CT187" s="5"/>
      <c r="CU187" s="5"/>
      <c r="CV187" s="5"/>
      <c r="CW187" s="5"/>
      <c r="CX187" s="5"/>
    </row>
    <row r="188" spans="1:102" s="2" customFormat="1" ht="18" customHeight="1" x14ac:dyDescent="0.15">
      <c r="A188" s="1"/>
      <c r="L188" s="1"/>
      <c r="M188" s="1"/>
      <c r="N188" s="1"/>
      <c r="O188" s="1"/>
      <c r="P188" s="1"/>
      <c r="Q188" s="1"/>
      <c r="R188" s="1"/>
      <c r="S188" s="1"/>
      <c r="T188" s="1"/>
      <c r="U188" s="1"/>
      <c r="V188" s="1"/>
      <c r="W188" s="10"/>
      <c r="X188" s="10"/>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5"/>
      <c r="CT188" s="5"/>
      <c r="CU188" s="5"/>
      <c r="CV188" s="5"/>
      <c r="CW188" s="5"/>
      <c r="CX188" s="5"/>
    </row>
    <row r="189" spans="1:102" s="2" customFormat="1" ht="18" customHeight="1" x14ac:dyDescent="0.15">
      <c r="A189" s="1"/>
      <c r="L189" s="1"/>
      <c r="M189" s="1"/>
      <c r="N189" s="1"/>
      <c r="O189" s="1"/>
      <c r="P189" s="1"/>
      <c r="Q189" s="1"/>
      <c r="R189" s="1"/>
      <c r="S189" s="1"/>
      <c r="T189" s="1"/>
      <c r="U189" s="1"/>
      <c r="V189" s="1"/>
      <c r="W189" s="10"/>
      <c r="X189" s="10"/>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5"/>
      <c r="CT189" s="5"/>
      <c r="CU189" s="5"/>
      <c r="CV189" s="5"/>
      <c r="CW189" s="5"/>
      <c r="CX189" s="5"/>
    </row>
    <row r="190" spans="1:102" s="2" customFormat="1" ht="18" customHeight="1" x14ac:dyDescent="0.15">
      <c r="A190" s="1"/>
      <c r="L190" s="1"/>
      <c r="M190" s="1"/>
      <c r="N190" s="1"/>
      <c r="O190" s="1"/>
      <c r="P190" s="1"/>
      <c r="Q190" s="1"/>
      <c r="R190" s="1"/>
      <c r="S190" s="1"/>
      <c r="T190" s="1"/>
      <c r="U190" s="1"/>
      <c r="V190" s="1"/>
      <c r="W190" s="10"/>
      <c r="X190" s="10"/>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5"/>
      <c r="CT190" s="5"/>
      <c r="CU190" s="5"/>
      <c r="CV190" s="5"/>
      <c r="CW190" s="5"/>
      <c r="CX190" s="5"/>
    </row>
    <row r="191" spans="1:102" s="2" customFormat="1" ht="18" customHeight="1" x14ac:dyDescent="0.15">
      <c r="A191" s="1"/>
      <c r="L191" s="1"/>
      <c r="M191" s="1"/>
      <c r="N191" s="1"/>
      <c r="O191" s="1"/>
      <c r="P191" s="1"/>
      <c r="Q191" s="1"/>
      <c r="R191" s="1"/>
      <c r="S191" s="1"/>
      <c r="T191" s="1"/>
      <c r="U191" s="1"/>
      <c r="V191" s="1"/>
      <c r="W191" s="10"/>
      <c r="X191" s="10"/>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5"/>
      <c r="CT191" s="5"/>
      <c r="CU191" s="5"/>
      <c r="CV191" s="5"/>
      <c r="CW191" s="5"/>
      <c r="CX191" s="5"/>
    </row>
    <row r="192" spans="1:102" s="2" customFormat="1" ht="18" customHeight="1" x14ac:dyDescent="0.15">
      <c r="A192" s="1"/>
      <c r="L192" s="1"/>
      <c r="M192" s="1"/>
      <c r="N192" s="1"/>
      <c r="O192" s="1"/>
      <c r="P192" s="1"/>
      <c r="Q192" s="1"/>
      <c r="R192" s="1"/>
      <c r="S192" s="1"/>
      <c r="T192" s="1"/>
      <c r="U192" s="1"/>
      <c r="V192" s="1"/>
      <c r="W192" s="10"/>
      <c r="X192" s="10"/>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5"/>
      <c r="CT192" s="5"/>
      <c r="CU192" s="5"/>
      <c r="CV192" s="5"/>
      <c r="CW192" s="5"/>
      <c r="CX192" s="5"/>
    </row>
    <row r="193" spans="1:102" s="2" customFormat="1" ht="18" customHeight="1" x14ac:dyDescent="0.15">
      <c r="A193" s="1"/>
      <c r="L193" s="1"/>
      <c r="M193" s="1"/>
      <c r="N193" s="1"/>
      <c r="O193" s="1"/>
      <c r="P193" s="1"/>
      <c r="Q193" s="1"/>
      <c r="R193" s="1"/>
      <c r="S193" s="1"/>
      <c r="T193" s="1"/>
      <c r="U193" s="1"/>
      <c r="V193" s="1"/>
      <c r="W193" s="10"/>
      <c r="X193" s="10"/>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5"/>
      <c r="CT193" s="5"/>
      <c r="CU193" s="5"/>
      <c r="CV193" s="5"/>
      <c r="CW193" s="5"/>
      <c r="CX193" s="5"/>
    </row>
    <row r="194" spans="1:102" s="2" customFormat="1" ht="18" customHeight="1" x14ac:dyDescent="0.15">
      <c r="A194" s="1"/>
      <c r="L194" s="1"/>
      <c r="M194" s="1"/>
      <c r="N194" s="1"/>
      <c r="O194" s="1"/>
      <c r="P194" s="1"/>
      <c r="Q194" s="1"/>
      <c r="R194" s="1"/>
      <c r="S194" s="1"/>
      <c r="T194" s="1"/>
      <c r="U194" s="1"/>
      <c r="V194" s="1"/>
      <c r="W194" s="10"/>
      <c r="X194" s="10"/>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5"/>
      <c r="CT194" s="5"/>
      <c r="CU194" s="5"/>
      <c r="CV194" s="5"/>
      <c r="CW194" s="5"/>
      <c r="CX194" s="5"/>
    </row>
    <row r="195" spans="1:102" s="2" customFormat="1" ht="18" customHeight="1" x14ac:dyDescent="0.15">
      <c r="A195" s="1"/>
      <c r="L195" s="1"/>
      <c r="M195" s="1"/>
      <c r="N195" s="1"/>
      <c r="O195" s="1"/>
      <c r="P195" s="1"/>
      <c r="Q195" s="1"/>
      <c r="R195" s="1"/>
      <c r="S195" s="1"/>
      <c r="T195" s="1"/>
      <c r="U195" s="1"/>
      <c r="V195" s="1"/>
      <c r="W195" s="10"/>
      <c r="X195" s="10"/>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5"/>
      <c r="CT195" s="5"/>
      <c r="CU195" s="5"/>
      <c r="CV195" s="5"/>
      <c r="CW195" s="5"/>
      <c r="CX195" s="5"/>
    </row>
    <row r="196" spans="1:102" s="2" customFormat="1" ht="18" customHeight="1" x14ac:dyDescent="0.15">
      <c r="A196" s="1"/>
      <c r="L196" s="1"/>
      <c r="M196" s="1"/>
      <c r="N196" s="1"/>
      <c r="O196" s="1"/>
      <c r="P196" s="1"/>
      <c r="Q196" s="1"/>
      <c r="R196" s="1"/>
      <c r="S196" s="1"/>
      <c r="T196" s="1"/>
      <c r="U196" s="1"/>
      <c r="V196" s="1"/>
      <c r="W196" s="10"/>
      <c r="X196" s="10"/>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5"/>
      <c r="CT196" s="5"/>
      <c r="CU196" s="5"/>
      <c r="CV196" s="5"/>
      <c r="CW196" s="5"/>
      <c r="CX196" s="5"/>
    </row>
    <row r="197" spans="1:102" s="2" customFormat="1" ht="18" customHeight="1" x14ac:dyDescent="0.15">
      <c r="A197" s="1"/>
      <c r="L197" s="1"/>
      <c r="M197" s="1"/>
      <c r="N197" s="1"/>
      <c r="O197" s="1"/>
      <c r="P197" s="1"/>
      <c r="Q197" s="1"/>
      <c r="R197" s="1"/>
      <c r="S197" s="1"/>
      <c r="T197" s="1"/>
      <c r="U197" s="1"/>
      <c r="V197" s="1"/>
      <c r="W197" s="10"/>
      <c r="X197" s="10"/>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5"/>
      <c r="CT197" s="5"/>
      <c r="CU197" s="5"/>
      <c r="CV197" s="5"/>
      <c r="CW197" s="5"/>
      <c r="CX197" s="5"/>
    </row>
    <row r="356" spans="1:102" s="4" customFormat="1" ht="18" customHeight="1" x14ac:dyDescent="0.15">
      <c r="A356" s="1"/>
      <c r="B356" s="2"/>
      <c r="C356" s="2"/>
      <c r="D356" s="2"/>
      <c r="E356" s="2"/>
      <c r="F356" s="2"/>
      <c r="G356" s="2"/>
      <c r="H356" s="2"/>
      <c r="I356" s="2"/>
      <c r="J356" s="2"/>
      <c r="K356" s="2"/>
      <c r="L356" s="1"/>
      <c r="M356" s="1"/>
      <c r="N356" s="1"/>
      <c r="O356" s="1"/>
      <c r="P356" s="1"/>
      <c r="Q356" s="1"/>
      <c r="R356" s="1"/>
      <c r="S356" s="1"/>
      <c r="T356" s="1"/>
      <c r="U356" s="1"/>
      <c r="V356" s="1"/>
      <c r="W356" s="10"/>
      <c r="X356" s="10"/>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5"/>
      <c r="CT356" s="5"/>
      <c r="CU356" s="5"/>
      <c r="CV356" s="5"/>
      <c r="CW356" s="5"/>
      <c r="CX356" s="6"/>
    </row>
    <row r="374" spans="2:101" s="5" customFormat="1" ht="18" customHeight="1" x14ac:dyDescent="0.15">
      <c r="B374" s="2"/>
      <c r="C374" s="2"/>
      <c r="D374" s="2"/>
      <c r="E374" s="2"/>
      <c r="F374" s="2"/>
      <c r="G374" s="2"/>
      <c r="H374" s="2"/>
      <c r="I374" s="2"/>
      <c r="J374" s="2"/>
      <c r="K374" s="2"/>
      <c r="L374" s="1"/>
      <c r="M374" s="1"/>
      <c r="N374" s="1"/>
      <c r="O374" s="1"/>
      <c r="P374" s="1"/>
      <c r="Q374" s="1"/>
      <c r="R374" s="1"/>
      <c r="S374" s="1"/>
      <c r="T374" s="1"/>
      <c r="U374" s="1"/>
      <c r="V374" s="1"/>
      <c r="W374" s="10"/>
      <c r="X374" s="10"/>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T374" s="6"/>
      <c r="CU374" s="6"/>
      <c r="CV374" s="6"/>
      <c r="CW374" s="6"/>
    </row>
    <row r="394" spans="1:102" s="4" customFormat="1" ht="18" customHeight="1" x14ac:dyDescent="0.15">
      <c r="A394" s="1"/>
      <c r="B394" s="2"/>
      <c r="C394" s="2"/>
      <c r="D394" s="2"/>
      <c r="E394" s="2"/>
      <c r="F394" s="2"/>
      <c r="G394" s="2"/>
      <c r="H394" s="2"/>
      <c r="I394" s="2"/>
      <c r="J394" s="2"/>
      <c r="K394" s="2"/>
      <c r="L394" s="1"/>
      <c r="M394" s="1"/>
      <c r="N394" s="1"/>
      <c r="O394" s="1"/>
      <c r="P394" s="1"/>
      <c r="Q394" s="1"/>
      <c r="R394" s="1"/>
      <c r="S394" s="1"/>
      <c r="T394" s="1"/>
      <c r="U394" s="1"/>
      <c r="V394" s="1"/>
      <c r="W394" s="10"/>
      <c r="X394" s="10"/>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5"/>
      <c r="CT394" s="5"/>
      <c r="CU394" s="5"/>
      <c r="CV394" s="5"/>
      <c r="CW394" s="5"/>
      <c r="CX394" s="6"/>
    </row>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spans="2:102" ht="18" customHeight="1" x14ac:dyDescent="0.15">
      <c r="CT529" s="1"/>
      <c r="CU529" s="1"/>
      <c r="CV529" s="1"/>
      <c r="CW529" s="1"/>
      <c r="CX529" s="1"/>
    </row>
    <row r="530" spans="2:102" ht="18" customHeight="1" x14ac:dyDescent="0.15">
      <c r="CT530" s="1"/>
      <c r="CU530" s="1"/>
      <c r="CV530" s="1"/>
      <c r="CW530" s="1"/>
      <c r="CX530" s="1"/>
    </row>
    <row r="531" spans="2:102" ht="18" customHeight="1" x14ac:dyDescent="0.15">
      <c r="CT531" s="1"/>
      <c r="CU531" s="1"/>
      <c r="CV531" s="1"/>
      <c r="CW531" s="1"/>
      <c r="CX531" s="1"/>
    </row>
    <row r="532" spans="2:102" ht="18" customHeight="1" x14ac:dyDescent="0.15">
      <c r="CT532" s="1"/>
      <c r="CU532" s="1"/>
      <c r="CV532" s="1"/>
      <c r="CW532" s="1"/>
      <c r="CX532" s="1"/>
    </row>
    <row r="533" spans="2:102" ht="18" customHeight="1" x14ac:dyDescent="0.15">
      <c r="CT533" s="1"/>
      <c r="CU533" s="1"/>
      <c r="CV533" s="1"/>
      <c r="CW533" s="1"/>
      <c r="CX533" s="1"/>
    </row>
    <row r="534" spans="2:102" ht="18" customHeight="1" x14ac:dyDescent="0.15">
      <c r="B534" s="1"/>
      <c r="C534" s="1"/>
      <c r="D534" s="1"/>
      <c r="E534" s="1"/>
      <c r="F534" s="1"/>
      <c r="G534" s="1"/>
      <c r="H534" s="1"/>
      <c r="I534" s="1"/>
      <c r="J534" s="1"/>
      <c r="CT534" s="1"/>
      <c r="CU534" s="1"/>
      <c r="CV534" s="1"/>
      <c r="CW534" s="1"/>
      <c r="CX534" s="1"/>
    </row>
    <row r="535" spans="2:102" ht="18" customHeight="1" x14ac:dyDescent="0.15">
      <c r="B535" s="1"/>
      <c r="C535" s="1"/>
      <c r="D535" s="1"/>
      <c r="E535" s="1"/>
      <c r="F535" s="1"/>
      <c r="G535" s="1"/>
      <c r="H535" s="1"/>
      <c r="I535" s="1"/>
      <c r="J535" s="1"/>
      <c r="K535" s="1"/>
      <c r="W535" s="1"/>
      <c r="X535" s="1"/>
      <c r="CS535" s="1"/>
      <c r="CT535" s="1"/>
      <c r="CU535" s="1"/>
      <c r="CV535" s="1"/>
      <c r="CW535" s="1"/>
      <c r="CX535" s="1"/>
    </row>
    <row r="536" spans="2:102" ht="18" customHeight="1" x14ac:dyDescent="0.15">
      <c r="B536" s="1"/>
      <c r="C536" s="1"/>
      <c r="D536" s="1"/>
      <c r="E536" s="1"/>
      <c r="F536" s="1"/>
      <c r="G536" s="1"/>
      <c r="H536" s="1"/>
      <c r="I536" s="1"/>
      <c r="J536" s="1"/>
      <c r="K536" s="1"/>
      <c r="W536" s="1"/>
      <c r="X536" s="1"/>
      <c r="CS536" s="1"/>
      <c r="CT536" s="1"/>
      <c r="CU536" s="1"/>
      <c r="CV536" s="1"/>
      <c r="CW536" s="1"/>
      <c r="CX536" s="1"/>
    </row>
    <row r="537" spans="2:102" ht="18" customHeight="1" x14ac:dyDescent="0.15">
      <c r="B537" s="1"/>
      <c r="C537" s="1"/>
      <c r="D537" s="1"/>
      <c r="E537" s="1"/>
      <c r="F537" s="1"/>
      <c r="G537" s="1"/>
      <c r="H537" s="1"/>
      <c r="I537" s="1"/>
      <c r="J537" s="1"/>
      <c r="K537" s="1"/>
      <c r="W537" s="1"/>
      <c r="X537" s="1"/>
      <c r="CS537" s="1"/>
      <c r="CT537" s="1"/>
      <c r="CU537" s="1"/>
      <c r="CV537" s="1"/>
      <c r="CW537" s="1"/>
      <c r="CX537" s="1"/>
    </row>
    <row r="538" spans="2:102" ht="18" customHeight="1" x14ac:dyDescent="0.15">
      <c r="B538" s="1"/>
      <c r="C538" s="1"/>
      <c r="D538" s="1"/>
      <c r="E538" s="1"/>
      <c r="F538" s="1"/>
      <c r="G538" s="1"/>
      <c r="H538" s="1"/>
      <c r="I538" s="1"/>
      <c r="J538" s="1"/>
      <c r="K538" s="1"/>
      <c r="W538" s="1"/>
      <c r="X538" s="1"/>
      <c r="CS538" s="1"/>
      <c r="CT538" s="1"/>
      <c r="CU538" s="1"/>
      <c r="CV538" s="1"/>
      <c r="CW538" s="1"/>
      <c r="CX538" s="1"/>
    </row>
    <row r="539" spans="2:102" ht="18" customHeight="1" x14ac:dyDescent="0.15">
      <c r="B539" s="1"/>
      <c r="C539" s="1"/>
      <c r="D539" s="1"/>
      <c r="E539" s="1"/>
      <c r="F539" s="1"/>
      <c r="G539" s="1"/>
      <c r="H539" s="1"/>
      <c r="I539" s="1"/>
      <c r="J539" s="1"/>
      <c r="K539" s="1"/>
      <c r="W539" s="1"/>
      <c r="X539" s="1"/>
      <c r="CS539" s="1"/>
      <c r="CT539" s="1"/>
      <c r="CU539" s="1"/>
      <c r="CV539" s="1"/>
      <c r="CW539" s="1"/>
      <c r="CX539" s="1"/>
    </row>
    <row r="540" spans="2:102" ht="18" customHeight="1" x14ac:dyDescent="0.15">
      <c r="B540" s="1"/>
      <c r="C540" s="1"/>
      <c r="D540" s="1"/>
      <c r="E540" s="1"/>
      <c r="F540" s="1"/>
      <c r="G540" s="1"/>
      <c r="H540" s="1"/>
      <c r="I540" s="1"/>
      <c r="J540" s="1"/>
      <c r="K540" s="1"/>
      <c r="W540" s="1"/>
      <c r="X540" s="1"/>
      <c r="CS540" s="1"/>
      <c r="CT540" s="1"/>
      <c r="CU540" s="1"/>
      <c r="CV540" s="1"/>
      <c r="CW540" s="1"/>
      <c r="CX540" s="1"/>
    </row>
    <row r="541" spans="2:102" ht="18" customHeight="1" x14ac:dyDescent="0.15">
      <c r="B541" s="1"/>
      <c r="C541" s="1"/>
      <c r="D541" s="1"/>
      <c r="E541" s="1"/>
      <c r="F541" s="1"/>
      <c r="G541" s="1"/>
      <c r="H541" s="1"/>
      <c r="I541" s="1"/>
      <c r="J541" s="1"/>
      <c r="K541" s="1"/>
      <c r="W541" s="1"/>
      <c r="X541" s="1"/>
      <c r="CS541" s="1"/>
      <c r="CT541" s="1"/>
      <c r="CU541" s="1"/>
      <c r="CV541" s="1"/>
      <c r="CW541" s="1"/>
      <c r="CX541" s="1"/>
    </row>
    <row r="542" spans="2:102" ht="18" customHeight="1" x14ac:dyDescent="0.15">
      <c r="B542" s="1"/>
      <c r="C542" s="1"/>
      <c r="D542" s="1"/>
      <c r="E542" s="1"/>
      <c r="F542" s="1"/>
      <c r="G542" s="1"/>
      <c r="H542" s="1"/>
      <c r="I542" s="1"/>
      <c r="J542" s="1"/>
      <c r="K542" s="1"/>
      <c r="W542" s="1"/>
      <c r="X542" s="1"/>
      <c r="CS542" s="1"/>
      <c r="CT542" s="1"/>
      <c r="CU542" s="1"/>
      <c r="CV542" s="1"/>
      <c r="CW542" s="1"/>
      <c r="CX542" s="1"/>
    </row>
    <row r="543" spans="2:102" ht="18" customHeight="1" x14ac:dyDescent="0.15">
      <c r="B543" s="1"/>
      <c r="C543" s="1"/>
      <c r="D543" s="1"/>
      <c r="E543" s="1"/>
      <c r="F543" s="1"/>
      <c r="G543" s="1"/>
      <c r="H543" s="1"/>
      <c r="I543" s="1"/>
      <c r="J543" s="1"/>
      <c r="K543" s="1"/>
      <c r="W543" s="1"/>
      <c r="X543" s="1"/>
      <c r="CS543" s="1"/>
      <c r="CT543" s="1"/>
      <c r="CU543" s="1"/>
      <c r="CV543" s="1"/>
      <c r="CW543" s="1"/>
      <c r="CX543" s="1"/>
    </row>
    <row r="544" spans="2:102" ht="18" customHeight="1" x14ac:dyDescent="0.15">
      <c r="B544" s="1"/>
      <c r="C544" s="1"/>
      <c r="D544" s="1"/>
      <c r="E544" s="1"/>
      <c r="F544" s="1"/>
      <c r="G544" s="1"/>
      <c r="H544" s="1"/>
      <c r="I544" s="1"/>
      <c r="J544" s="1"/>
      <c r="K544" s="1"/>
      <c r="W544" s="1"/>
      <c r="X544" s="1"/>
      <c r="CS544" s="1"/>
      <c r="CT544" s="1"/>
      <c r="CU544" s="1"/>
      <c r="CV544" s="1"/>
      <c r="CW544" s="1"/>
      <c r="CX544" s="1"/>
    </row>
    <row r="545" spans="2:102" ht="18" customHeight="1" x14ac:dyDescent="0.15">
      <c r="B545" s="1"/>
      <c r="C545" s="1"/>
      <c r="D545" s="1"/>
      <c r="E545" s="1"/>
      <c r="F545" s="1"/>
      <c r="G545" s="1"/>
      <c r="H545" s="1"/>
      <c r="I545" s="1"/>
      <c r="J545" s="1"/>
      <c r="K545" s="1"/>
      <c r="W545" s="1"/>
      <c r="X545" s="1"/>
      <c r="CS545" s="1"/>
      <c r="CT545" s="1"/>
      <c r="CU545" s="1"/>
      <c r="CV545" s="1"/>
      <c r="CW545" s="1"/>
      <c r="CX545" s="1"/>
    </row>
    <row r="546" spans="2:102" ht="18" customHeight="1" x14ac:dyDescent="0.15">
      <c r="B546" s="1"/>
      <c r="C546" s="1"/>
      <c r="D546" s="1"/>
      <c r="E546" s="1"/>
      <c r="F546" s="1"/>
      <c r="G546" s="1"/>
      <c r="H546" s="1"/>
      <c r="I546" s="1"/>
      <c r="J546" s="1"/>
      <c r="K546" s="1"/>
      <c r="W546" s="1"/>
      <c r="X546" s="1"/>
      <c r="CS546" s="1"/>
      <c r="CT546" s="1"/>
      <c r="CU546" s="1"/>
      <c r="CV546" s="1"/>
      <c r="CW546" s="1"/>
      <c r="CX546" s="1"/>
    </row>
    <row r="547" spans="2:102" ht="18" customHeight="1" x14ac:dyDescent="0.15">
      <c r="B547" s="1"/>
      <c r="C547" s="1"/>
      <c r="D547" s="1"/>
      <c r="E547" s="1"/>
      <c r="F547" s="1"/>
      <c r="G547" s="1"/>
      <c r="H547" s="1"/>
      <c r="I547" s="1"/>
      <c r="J547" s="1"/>
      <c r="K547" s="1"/>
      <c r="W547" s="1"/>
      <c r="X547" s="1"/>
      <c r="CS547" s="1"/>
      <c r="CT547" s="1"/>
      <c r="CU547" s="1"/>
      <c r="CV547" s="1"/>
      <c r="CW547" s="1"/>
      <c r="CX547" s="1"/>
    </row>
    <row r="548" spans="2:102" ht="18" customHeight="1" x14ac:dyDescent="0.15">
      <c r="B548" s="1"/>
      <c r="C548" s="1"/>
      <c r="D548" s="1"/>
      <c r="E548" s="1"/>
      <c r="F548" s="1"/>
      <c r="G548" s="1"/>
      <c r="H548" s="1"/>
      <c r="I548" s="1"/>
      <c r="J548" s="1"/>
      <c r="K548" s="1"/>
      <c r="W548" s="1"/>
      <c r="X548" s="1"/>
      <c r="CS548" s="1"/>
      <c r="CT548" s="1"/>
      <c r="CU548" s="1"/>
      <c r="CV548" s="1"/>
      <c r="CW548" s="1"/>
      <c r="CX548" s="1"/>
    </row>
    <row r="549" spans="2:102" ht="18" customHeight="1" x14ac:dyDescent="0.15">
      <c r="B549" s="1"/>
      <c r="C549" s="1"/>
      <c r="D549" s="1"/>
      <c r="E549" s="1"/>
      <c r="F549" s="1"/>
      <c r="G549" s="1"/>
      <c r="H549" s="1"/>
      <c r="I549" s="1"/>
      <c r="J549" s="1"/>
      <c r="K549" s="1"/>
      <c r="W549" s="1"/>
      <c r="X549" s="1"/>
      <c r="CS549" s="1"/>
      <c r="CT549" s="1"/>
      <c r="CU549" s="1"/>
      <c r="CV549" s="1"/>
      <c r="CW549" s="1"/>
      <c r="CX549" s="1"/>
    </row>
    <row r="550" spans="2:102" ht="18" customHeight="1" x14ac:dyDescent="0.15">
      <c r="B550" s="1"/>
      <c r="C550" s="1"/>
      <c r="D550" s="1"/>
      <c r="E550" s="1"/>
      <c r="F550" s="1"/>
      <c r="G550" s="1"/>
      <c r="H550" s="1"/>
      <c r="I550" s="1"/>
      <c r="J550" s="1"/>
      <c r="K550" s="1"/>
      <c r="W550" s="1"/>
      <c r="X550" s="1"/>
      <c r="CS550" s="1"/>
      <c r="CT550" s="1"/>
      <c r="CU550" s="1"/>
      <c r="CV550" s="1"/>
      <c r="CW550" s="1"/>
      <c r="CX550" s="1"/>
    </row>
    <row r="551" spans="2:102" ht="18" customHeight="1" x14ac:dyDescent="0.15">
      <c r="B551" s="1"/>
      <c r="C551" s="1"/>
      <c r="D551" s="1"/>
      <c r="E551" s="1"/>
      <c r="F551" s="1"/>
      <c r="G551" s="1"/>
      <c r="H551" s="1"/>
      <c r="I551" s="1"/>
      <c r="J551" s="1"/>
      <c r="K551" s="1"/>
      <c r="W551" s="1"/>
      <c r="X551" s="1"/>
      <c r="CS551" s="1"/>
      <c r="CT551" s="1"/>
      <c r="CU551" s="1"/>
      <c r="CV551" s="1"/>
      <c r="CW551" s="1"/>
      <c r="CX551" s="1"/>
    </row>
    <row r="552" spans="2:102" ht="18" customHeight="1" x14ac:dyDescent="0.15">
      <c r="B552" s="1"/>
      <c r="C552" s="1"/>
      <c r="D552" s="1"/>
      <c r="E552" s="1"/>
      <c r="F552" s="1"/>
      <c r="G552" s="1"/>
      <c r="H552" s="1"/>
      <c r="I552" s="1"/>
      <c r="J552" s="1"/>
      <c r="K552" s="1"/>
      <c r="W552" s="1"/>
      <c r="X552" s="1"/>
      <c r="CS552" s="1"/>
      <c r="CT552" s="1"/>
      <c r="CU552" s="1"/>
      <c r="CV552" s="1"/>
      <c r="CW552" s="1"/>
      <c r="CX552" s="1"/>
    </row>
    <row r="553" spans="2:102" ht="18" customHeight="1" x14ac:dyDescent="0.15">
      <c r="B553" s="1"/>
      <c r="C553" s="1"/>
      <c r="D553" s="1"/>
      <c r="E553" s="1"/>
      <c r="F553" s="1"/>
      <c r="G553" s="1"/>
      <c r="H553" s="1"/>
      <c r="I553" s="1"/>
      <c r="J553" s="1"/>
      <c r="K553" s="1"/>
      <c r="W553" s="1"/>
      <c r="X553" s="1"/>
      <c r="CS553" s="1"/>
      <c r="CT553" s="1"/>
      <c r="CU553" s="1"/>
      <c r="CV553" s="1"/>
      <c r="CW553" s="1"/>
      <c r="CX553" s="1"/>
    </row>
    <row r="554" spans="2:102" ht="18" customHeight="1" x14ac:dyDescent="0.15">
      <c r="B554" s="1"/>
      <c r="C554" s="1"/>
      <c r="D554" s="1"/>
      <c r="E554" s="1"/>
      <c r="F554" s="1"/>
      <c r="G554" s="1"/>
      <c r="H554" s="1"/>
      <c r="I554" s="1"/>
      <c r="J554" s="1"/>
      <c r="K554" s="1"/>
      <c r="W554" s="1"/>
      <c r="X554" s="1"/>
      <c r="CS554" s="1"/>
      <c r="CT554" s="1"/>
      <c r="CU554" s="1"/>
      <c r="CV554" s="1"/>
      <c r="CW554" s="1"/>
      <c r="CX554" s="1"/>
    </row>
    <row r="555" spans="2:102" ht="18" customHeight="1" x14ac:dyDescent="0.15">
      <c r="B555" s="1"/>
      <c r="C555" s="1"/>
      <c r="D555" s="1"/>
      <c r="E555" s="1"/>
      <c r="F555" s="1"/>
      <c r="G555" s="1"/>
      <c r="H555" s="1"/>
      <c r="I555" s="1"/>
      <c r="J555" s="1"/>
      <c r="K555" s="1"/>
      <c r="W555" s="1"/>
      <c r="X555" s="1"/>
      <c r="CS555" s="1"/>
      <c r="CT555" s="1"/>
      <c r="CU555" s="1"/>
      <c r="CV555" s="1"/>
      <c r="CW555" s="1"/>
      <c r="CX555" s="1"/>
    </row>
    <row r="556" spans="2:102" ht="18" customHeight="1" x14ac:dyDescent="0.15">
      <c r="B556" s="1"/>
      <c r="C556" s="1"/>
      <c r="D556" s="1"/>
      <c r="E556" s="1"/>
      <c r="F556" s="1"/>
      <c r="G556" s="1"/>
      <c r="H556" s="1"/>
      <c r="I556" s="1"/>
      <c r="J556" s="1"/>
      <c r="K556" s="1"/>
      <c r="W556" s="1"/>
      <c r="X556" s="1"/>
      <c r="CS556" s="1"/>
      <c r="CT556" s="1"/>
      <c r="CU556" s="1"/>
      <c r="CV556" s="1"/>
      <c r="CW556" s="1"/>
      <c r="CX556" s="1"/>
    </row>
    <row r="557" spans="2:102" x14ac:dyDescent="0.15">
      <c r="B557" s="1"/>
      <c r="C557" s="1"/>
      <c r="D557" s="1"/>
      <c r="E557" s="1"/>
      <c r="F557" s="1"/>
      <c r="G557" s="1"/>
      <c r="H557" s="1"/>
      <c r="I557" s="1"/>
      <c r="J557" s="1"/>
      <c r="K557" s="1"/>
      <c r="W557" s="1"/>
      <c r="X557" s="1"/>
      <c r="CS557" s="1"/>
    </row>
    <row r="558" spans="2:102" x14ac:dyDescent="0.15">
      <c r="B558" s="1"/>
      <c r="C558" s="1"/>
      <c r="D558" s="1"/>
      <c r="E558" s="1"/>
      <c r="F558" s="1"/>
      <c r="G558" s="1"/>
      <c r="H558" s="1"/>
      <c r="I558" s="1"/>
      <c r="J558" s="1"/>
      <c r="K558" s="1"/>
      <c r="W558" s="1"/>
      <c r="X558" s="1"/>
      <c r="CS558" s="1"/>
    </row>
    <row r="559" spans="2:102" x14ac:dyDescent="0.15">
      <c r="B559" s="1"/>
      <c r="C559" s="1"/>
      <c r="D559" s="1"/>
      <c r="E559" s="1"/>
      <c r="F559" s="1"/>
      <c r="G559" s="1"/>
      <c r="H559" s="1"/>
      <c r="I559" s="1"/>
      <c r="J559" s="1"/>
      <c r="K559" s="1"/>
      <c r="W559" s="1"/>
      <c r="X559" s="1"/>
      <c r="CS559" s="1"/>
    </row>
    <row r="560" spans="2:102" x14ac:dyDescent="0.15">
      <c r="B560" s="1"/>
      <c r="C560" s="1"/>
      <c r="D560" s="1"/>
      <c r="E560" s="1"/>
      <c r="F560" s="1"/>
      <c r="G560" s="1"/>
      <c r="H560" s="1"/>
      <c r="I560" s="1"/>
      <c r="J560" s="1"/>
      <c r="K560" s="1"/>
      <c r="W560" s="1"/>
      <c r="X560" s="1"/>
      <c r="CS560" s="1"/>
    </row>
    <row r="561" spans="2:97" x14ac:dyDescent="0.15">
      <c r="B561" s="1"/>
      <c r="C561" s="1"/>
      <c r="D561" s="1"/>
      <c r="E561" s="1"/>
      <c r="F561" s="1"/>
      <c r="G561" s="1"/>
      <c r="H561" s="1"/>
      <c r="I561" s="1"/>
      <c r="J561" s="1"/>
      <c r="K561" s="1"/>
      <c r="W561" s="1"/>
      <c r="X561" s="1"/>
      <c r="CS561" s="1"/>
    </row>
    <row r="562" spans="2:97" x14ac:dyDescent="0.15">
      <c r="K562" s="1"/>
      <c r="W562" s="1"/>
      <c r="X562" s="1"/>
      <c r="CS562" s="1"/>
    </row>
  </sheetData>
  <mergeCells count="876">
    <mergeCell ref="CL31:CS31"/>
    <mergeCell ref="CX31:DD31"/>
    <mergeCell ref="B31:F31"/>
    <mergeCell ref="G31:K31"/>
    <mergeCell ref="L31:R31"/>
    <mergeCell ref="S31:U31"/>
    <mergeCell ref="V31:X31"/>
    <mergeCell ref="Y31:AX31"/>
    <mergeCell ref="AY31:BN31"/>
    <mergeCell ref="BO31:BW31"/>
    <mergeCell ref="BX31:CA31"/>
    <mergeCell ref="CE58:CK58"/>
    <mergeCell ref="CL58:CS58"/>
    <mergeCell ref="CX58:DD58"/>
    <mergeCell ref="B58:F58"/>
    <mergeCell ref="G58:K58"/>
    <mergeCell ref="L58:R58"/>
    <mergeCell ref="V58:X58"/>
    <mergeCell ref="Y58:AX58"/>
    <mergeCell ref="AY58:BN58"/>
    <mergeCell ref="BO58:BW58"/>
    <mergeCell ref="BX58:CA58"/>
    <mergeCell ref="CB58:CD58"/>
    <mergeCell ref="CE57:CK57"/>
    <mergeCell ref="CL57:CS57"/>
    <mergeCell ref="CX57:DD57"/>
    <mergeCell ref="B57:F57"/>
    <mergeCell ref="G57:K57"/>
    <mergeCell ref="L57:R57"/>
    <mergeCell ref="V57:X57"/>
    <mergeCell ref="Y57:AX57"/>
    <mergeCell ref="AY57:BN57"/>
    <mergeCell ref="BO57:BW57"/>
    <mergeCell ref="BX57:CA57"/>
    <mergeCell ref="CB57:CD57"/>
    <mergeCell ref="BO43:BW43"/>
    <mergeCell ref="CB17:CD17"/>
    <mergeCell ref="CE17:CK17"/>
    <mergeCell ref="CL17:CS17"/>
    <mergeCell ref="CX17:DD17"/>
    <mergeCell ref="B9:F9"/>
    <mergeCell ref="B17:F17"/>
    <mergeCell ref="G17:K17"/>
    <mergeCell ref="L17:R17"/>
    <mergeCell ref="S17:U17"/>
    <mergeCell ref="V17:X17"/>
    <mergeCell ref="Y17:AX17"/>
    <mergeCell ref="AY17:BN17"/>
    <mergeCell ref="BO17:BW17"/>
    <mergeCell ref="BX17:CA17"/>
    <mergeCell ref="CE16:CK16"/>
    <mergeCell ref="CL16:CS16"/>
    <mergeCell ref="CX16:DD16"/>
    <mergeCell ref="L16:R16"/>
    <mergeCell ref="S16:U16"/>
    <mergeCell ref="V16:X16"/>
    <mergeCell ref="Y16:AX16"/>
    <mergeCell ref="AY16:BN16"/>
    <mergeCell ref="BO16:BW16"/>
    <mergeCell ref="B29:F29"/>
    <mergeCell ref="G29:K29"/>
    <mergeCell ref="L29:R29"/>
    <mergeCell ref="S29:U29"/>
    <mergeCell ref="B48:F48"/>
    <mergeCell ref="G48:K48"/>
    <mergeCell ref="L48:R48"/>
    <mergeCell ref="V48:X48"/>
    <mergeCell ref="Y48:AX48"/>
    <mergeCell ref="B46:F46"/>
    <mergeCell ref="G46:K46"/>
    <mergeCell ref="L46:R46"/>
    <mergeCell ref="S46:U46"/>
    <mergeCell ref="V46:X46"/>
    <mergeCell ref="Y46:AX46"/>
    <mergeCell ref="B43:F43"/>
    <mergeCell ref="G43:K43"/>
    <mergeCell ref="L43:R43"/>
    <mergeCell ref="S43:U43"/>
    <mergeCell ref="V43:X43"/>
    <mergeCell ref="Y43:AX43"/>
    <mergeCell ref="B44:F44"/>
    <mergeCell ref="B45:F45"/>
    <mergeCell ref="G44:K44"/>
    <mergeCell ref="L44:R44"/>
    <mergeCell ref="S44:U44"/>
    <mergeCell ref="G45:K45"/>
    <mergeCell ref="L45:R45"/>
    <mergeCell ref="S45:U45"/>
    <mergeCell ref="V44:X44"/>
    <mergeCell ref="AY48:BN48"/>
    <mergeCell ref="BO48:BW48"/>
    <mergeCell ref="BX48:CA48"/>
    <mergeCell ref="AY46:BN46"/>
    <mergeCell ref="CL49:CS49"/>
    <mergeCell ref="CX49:DD49"/>
    <mergeCell ref="B49:F49"/>
    <mergeCell ref="G49:K49"/>
    <mergeCell ref="L49:R49"/>
    <mergeCell ref="V49:X49"/>
    <mergeCell ref="Y49:AX49"/>
    <mergeCell ref="AY49:BN49"/>
    <mergeCell ref="BO49:BW49"/>
    <mergeCell ref="BX49:CA49"/>
    <mergeCell ref="CB49:CD49"/>
    <mergeCell ref="CE49:CK49"/>
    <mergeCell ref="CL48:CS48"/>
    <mergeCell ref="CX48:DD48"/>
    <mergeCell ref="CB46:CD46"/>
    <mergeCell ref="CE46:CK46"/>
    <mergeCell ref="CL46:CS46"/>
    <mergeCell ref="CX46:DD46"/>
    <mergeCell ref="AY44:BN44"/>
    <mergeCell ref="BO44:BW44"/>
    <mergeCell ref="BX44:CA44"/>
    <mergeCell ref="CB44:CD44"/>
    <mergeCell ref="CE44:CK44"/>
    <mergeCell ref="CL44:CS44"/>
    <mergeCell ref="BO46:BW46"/>
    <mergeCell ref="BX46:CA46"/>
    <mergeCell ref="CB48:CD48"/>
    <mergeCell ref="CE48:CK48"/>
    <mergeCell ref="V29:X29"/>
    <mergeCell ref="Y29:AX29"/>
    <mergeCell ref="AY29:BN29"/>
    <mergeCell ref="CX44:DD44"/>
    <mergeCell ref="CX45:DD45"/>
    <mergeCell ref="CL45:CS45"/>
    <mergeCell ref="AY45:BN45"/>
    <mergeCell ref="BO45:BW45"/>
    <mergeCell ref="BX45:CA45"/>
    <mergeCell ref="CB45:CD45"/>
    <mergeCell ref="CE45:CK45"/>
    <mergeCell ref="V45:X45"/>
    <mergeCell ref="Y44:AX44"/>
    <mergeCell ref="Y45:AX45"/>
    <mergeCell ref="CB29:CD29"/>
    <mergeCell ref="CE29:CK29"/>
    <mergeCell ref="CL29:CS29"/>
    <mergeCell ref="CX29:DD29"/>
    <mergeCell ref="BX43:CA43"/>
    <mergeCell ref="CB43:CD43"/>
    <mergeCell ref="CE43:CK43"/>
    <mergeCell ref="CL43:CS43"/>
    <mergeCell ref="CX43:DD43"/>
    <mergeCell ref="AY43:BN43"/>
    <mergeCell ref="B42:F42"/>
    <mergeCell ref="G42:K42"/>
    <mergeCell ref="L42:R42"/>
    <mergeCell ref="S42:U42"/>
    <mergeCell ref="AY42:BN42"/>
    <mergeCell ref="BO42:BW42"/>
    <mergeCell ref="S30:U30"/>
    <mergeCell ref="BX30:CA30"/>
    <mergeCell ref="B33:F33"/>
    <mergeCell ref="BX42:CA42"/>
    <mergeCell ref="V32:X32"/>
    <mergeCell ref="Y32:AX32"/>
    <mergeCell ref="B34:F34"/>
    <mergeCell ref="G34:K34"/>
    <mergeCell ref="L34:R34"/>
    <mergeCell ref="S34:U34"/>
    <mergeCell ref="V34:X34"/>
    <mergeCell ref="V42:X42"/>
    <mergeCell ref="Y42:AX42"/>
    <mergeCell ref="L33:R33"/>
    <mergeCell ref="S33:U33"/>
    <mergeCell ref="B32:F32"/>
    <mergeCell ref="G32:K32"/>
    <mergeCell ref="L32:R32"/>
    <mergeCell ref="CL28:CS28"/>
    <mergeCell ref="CX28:DD28"/>
    <mergeCell ref="B27:F27"/>
    <mergeCell ref="G27:K27"/>
    <mergeCell ref="L27:R27"/>
    <mergeCell ref="S27:U27"/>
    <mergeCell ref="V27:X27"/>
    <mergeCell ref="Y27:AX27"/>
    <mergeCell ref="B28:F28"/>
    <mergeCell ref="G28:K28"/>
    <mergeCell ref="L28:R28"/>
    <mergeCell ref="S28:U28"/>
    <mergeCell ref="V28:X28"/>
    <mergeCell ref="Y28:AX28"/>
    <mergeCell ref="AY28:BN28"/>
    <mergeCell ref="BO28:BW28"/>
    <mergeCell ref="BX28:CA28"/>
    <mergeCell ref="AY27:BN27"/>
    <mergeCell ref="BO27:BW27"/>
    <mergeCell ref="BX27:CA27"/>
    <mergeCell ref="CB27:CD27"/>
    <mergeCell ref="CE27:CK27"/>
    <mergeCell ref="CL33:CS33"/>
    <mergeCell ref="CX33:DD33"/>
    <mergeCell ref="V33:X33"/>
    <mergeCell ref="Y33:AX33"/>
    <mergeCell ref="AY33:BN33"/>
    <mergeCell ref="CX37:DD37"/>
    <mergeCell ref="Y38:AX38"/>
    <mergeCell ref="AY38:BN38"/>
    <mergeCell ref="BO38:BW38"/>
    <mergeCell ref="AY34:BN34"/>
    <mergeCell ref="AY36:BN36"/>
    <mergeCell ref="CB42:CD42"/>
    <mergeCell ref="CE42:CK42"/>
    <mergeCell ref="CE30:CK30"/>
    <mergeCell ref="CB33:CD33"/>
    <mergeCell ref="CE33:CK33"/>
    <mergeCell ref="CB28:CD28"/>
    <mergeCell ref="CE28:CK28"/>
    <mergeCell ref="BX29:CA29"/>
    <mergeCell ref="BO29:BW29"/>
    <mergeCell ref="CB31:CD31"/>
    <mergeCell ref="CE31:CK31"/>
    <mergeCell ref="CL42:CS42"/>
    <mergeCell ref="CX42:DD42"/>
    <mergeCell ref="CB32:CD32"/>
    <mergeCell ref="CE32:CK32"/>
    <mergeCell ref="CL32:CS32"/>
    <mergeCell ref="CX32:DD32"/>
    <mergeCell ref="BO33:BW33"/>
    <mergeCell ref="CB34:CD34"/>
    <mergeCell ref="CE34:CK34"/>
    <mergeCell ref="CL34:CS34"/>
    <mergeCell ref="CX34:DD34"/>
    <mergeCell ref="CE35:CK35"/>
    <mergeCell ref="CL35:CS35"/>
    <mergeCell ref="CL37:CS37"/>
    <mergeCell ref="CB41:CD41"/>
    <mergeCell ref="CE41:CK41"/>
    <mergeCell ref="CL41:CS41"/>
    <mergeCell ref="CX41:DD41"/>
    <mergeCell ref="CB40:CD40"/>
    <mergeCell ref="CX36:DD36"/>
    <mergeCell ref="CE40:CK40"/>
    <mergeCell ref="BX38:CA38"/>
    <mergeCell ref="BO36:BW36"/>
    <mergeCell ref="BO34:BW34"/>
    <mergeCell ref="CL30:CS30"/>
    <mergeCell ref="CX30:DD30"/>
    <mergeCell ref="BX33:CA33"/>
    <mergeCell ref="CB19:CD19"/>
    <mergeCell ref="CE19:CK19"/>
    <mergeCell ref="CL19:CS19"/>
    <mergeCell ref="V19:X19"/>
    <mergeCell ref="CL27:CS27"/>
    <mergeCell ref="CX27:DD27"/>
    <mergeCell ref="Y25:AX25"/>
    <mergeCell ref="AY25:BN25"/>
    <mergeCell ref="CX19:DD19"/>
    <mergeCell ref="BO19:BW19"/>
    <mergeCell ref="BX23:CA23"/>
    <mergeCell ref="CB23:CD23"/>
    <mergeCell ref="CE23:CK23"/>
    <mergeCell ref="CL23:CS23"/>
    <mergeCell ref="CX23:DD23"/>
    <mergeCell ref="BX24:CA24"/>
    <mergeCell ref="CE21:CK21"/>
    <mergeCell ref="CL21:CS21"/>
    <mergeCell ref="CX21:DD21"/>
    <mergeCell ref="BX26:CA26"/>
    <mergeCell ref="CB26:CD26"/>
    <mergeCell ref="CE26:CK26"/>
    <mergeCell ref="CL26:CS26"/>
    <mergeCell ref="CX26:DD26"/>
    <mergeCell ref="CX15:DD15"/>
    <mergeCell ref="AY15:BN15"/>
    <mergeCell ref="BO15:BW15"/>
    <mergeCell ref="CL15:CS15"/>
    <mergeCell ref="CB24:CD24"/>
    <mergeCell ref="CE24:CK24"/>
    <mergeCell ref="CL24:CS24"/>
    <mergeCell ref="CX24:DD24"/>
    <mergeCell ref="CL22:CS22"/>
    <mergeCell ref="CX22:DD22"/>
    <mergeCell ref="BX16:CA16"/>
    <mergeCell ref="CL20:CS20"/>
    <mergeCell ref="CX20:DD20"/>
    <mergeCell ref="B26:F26"/>
    <mergeCell ref="G26:K26"/>
    <mergeCell ref="B25:F25"/>
    <mergeCell ref="G25:K25"/>
    <mergeCell ref="L26:R26"/>
    <mergeCell ref="S26:U26"/>
    <mergeCell ref="V26:X26"/>
    <mergeCell ref="BX21:CA21"/>
    <mergeCell ref="CB21:CD21"/>
    <mergeCell ref="B21:F21"/>
    <mergeCell ref="G21:K21"/>
    <mergeCell ref="L21:R21"/>
    <mergeCell ref="S21:U21"/>
    <mergeCell ref="V21:X21"/>
    <mergeCell ref="Y21:AX21"/>
    <mergeCell ref="AY21:BN21"/>
    <mergeCell ref="B22:F22"/>
    <mergeCell ref="G22:K22"/>
    <mergeCell ref="L22:R22"/>
    <mergeCell ref="S22:U22"/>
    <mergeCell ref="V22:X22"/>
    <mergeCell ref="Y22:AX22"/>
    <mergeCell ref="AY22:BN22"/>
    <mergeCell ref="B23:F23"/>
    <mergeCell ref="B16:F16"/>
    <mergeCell ref="G16:K16"/>
    <mergeCell ref="BX18:CA18"/>
    <mergeCell ref="CB18:CD18"/>
    <mergeCell ref="CE18:CK18"/>
    <mergeCell ref="CL18:CS18"/>
    <mergeCell ref="CX18:DD18"/>
    <mergeCell ref="B18:F18"/>
    <mergeCell ref="CX25:DD25"/>
    <mergeCell ref="BX25:CA25"/>
    <mergeCell ref="CB25:CD25"/>
    <mergeCell ref="CE25:CK25"/>
    <mergeCell ref="CL25:CS25"/>
    <mergeCell ref="CB16:CD16"/>
    <mergeCell ref="BO21:BW21"/>
    <mergeCell ref="BO25:BW25"/>
    <mergeCell ref="L25:R25"/>
    <mergeCell ref="S25:U25"/>
    <mergeCell ref="V25:X25"/>
    <mergeCell ref="B19:F19"/>
    <mergeCell ref="G19:K19"/>
    <mergeCell ref="L19:R19"/>
    <mergeCell ref="Y19:AX19"/>
    <mergeCell ref="AY19:BN19"/>
    <mergeCell ref="CL13:CS13"/>
    <mergeCell ref="B14:F14"/>
    <mergeCell ref="G14:K14"/>
    <mergeCell ref="L14:R14"/>
    <mergeCell ref="S14:U14"/>
    <mergeCell ref="V14:X14"/>
    <mergeCell ref="V13:X13"/>
    <mergeCell ref="Y13:AX13"/>
    <mergeCell ref="AY13:BN13"/>
    <mergeCell ref="BO13:BW13"/>
    <mergeCell ref="BX13:CA13"/>
    <mergeCell ref="CB13:CD13"/>
    <mergeCell ref="CL14:CS14"/>
    <mergeCell ref="B11:F11"/>
    <mergeCell ref="G11:K11"/>
    <mergeCell ref="CE12:CK12"/>
    <mergeCell ref="S13:U13"/>
    <mergeCell ref="BX15:CA15"/>
    <mergeCell ref="CB15:CD15"/>
    <mergeCell ref="CE15:CK15"/>
    <mergeCell ref="G15:K15"/>
    <mergeCell ref="B13:F13"/>
    <mergeCell ref="G13:K13"/>
    <mergeCell ref="B12:F12"/>
    <mergeCell ref="G12:K12"/>
    <mergeCell ref="L12:R12"/>
    <mergeCell ref="S12:U12"/>
    <mergeCell ref="V12:X12"/>
    <mergeCell ref="Y12:AX12"/>
    <mergeCell ref="AY12:BN12"/>
    <mergeCell ref="Y14:AX14"/>
    <mergeCell ref="CE13:CK13"/>
    <mergeCell ref="L15:R15"/>
    <mergeCell ref="B15:F15"/>
    <mergeCell ref="V15:X15"/>
    <mergeCell ref="Y15:AX15"/>
    <mergeCell ref="S15:U15"/>
    <mergeCell ref="CX14:DD14"/>
    <mergeCell ref="CL12:CS12"/>
    <mergeCell ref="CX12:DD12"/>
    <mergeCell ref="CX13:DD13"/>
    <mergeCell ref="CE14:CK14"/>
    <mergeCell ref="L11:R11"/>
    <mergeCell ref="S11:U11"/>
    <mergeCell ref="V11:X11"/>
    <mergeCell ref="Y11:AX11"/>
    <mergeCell ref="CX11:DD11"/>
    <mergeCell ref="AY11:BN11"/>
    <mergeCell ref="BO11:BW11"/>
    <mergeCell ref="BX11:CA11"/>
    <mergeCell ref="CE11:CK11"/>
    <mergeCell ref="CL11:CS11"/>
    <mergeCell ref="L13:R13"/>
    <mergeCell ref="AY14:BN14"/>
    <mergeCell ref="BO14:BW14"/>
    <mergeCell ref="BX14:CA14"/>
    <mergeCell ref="CB14:CD14"/>
    <mergeCell ref="CB11:CD11"/>
    <mergeCell ref="BO12:BW12"/>
    <mergeCell ref="BX12:CA12"/>
    <mergeCell ref="CB12:CD12"/>
    <mergeCell ref="CE8:CK8"/>
    <mergeCell ref="CL8:CS8"/>
    <mergeCell ref="CX8:DD8"/>
    <mergeCell ref="AY8:BN8"/>
    <mergeCell ref="BO8:BW8"/>
    <mergeCell ref="BX8:CA8"/>
    <mergeCell ref="CB8:CD8"/>
    <mergeCell ref="CL10:CS10"/>
    <mergeCell ref="CX10:DD10"/>
    <mergeCell ref="AY10:BN10"/>
    <mergeCell ref="BO10:BW10"/>
    <mergeCell ref="BX10:CA10"/>
    <mergeCell ref="CB10:CD10"/>
    <mergeCell ref="CE10:CK10"/>
    <mergeCell ref="CX9:DD9"/>
    <mergeCell ref="B10:F10"/>
    <mergeCell ref="G10:K10"/>
    <mergeCell ref="L10:R10"/>
    <mergeCell ref="S10:U10"/>
    <mergeCell ref="V10:X10"/>
    <mergeCell ref="V8:X8"/>
    <mergeCell ref="Y8:AX8"/>
    <mergeCell ref="B8:F8"/>
    <mergeCell ref="G8:K8"/>
    <mergeCell ref="L8:R8"/>
    <mergeCell ref="S8:U8"/>
    <mergeCell ref="Y10:AX10"/>
    <mergeCell ref="Y9:AX9"/>
    <mergeCell ref="BO7:BW7"/>
    <mergeCell ref="BX7:CA7"/>
    <mergeCell ref="CB7:CD7"/>
    <mergeCell ref="CE7:CK7"/>
    <mergeCell ref="CL7:CS7"/>
    <mergeCell ref="CX7:DD7"/>
    <mergeCell ref="CX6:DD6"/>
    <mergeCell ref="B7:F7"/>
    <mergeCell ref="G7:K7"/>
    <mergeCell ref="L7:R7"/>
    <mergeCell ref="S7:U7"/>
    <mergeCell ref="V7:X7"/>
    <mergeCell ref="Y7:AX7"/>
    <mergeCell ref="AY7:BN7"/>
    <mergeCell ref="AY6:BN6"/>
    <mergeCell ref="BO6:BW6"/>
    <mergeCell ref="BX6:CA6"/>
    <mergeCell ref="CB6:CD6"/>
    <mergeCell ref="CE6:CK6"/>
    <mergeCell ref="CL6:CS6"/>
    <mergeCell ref="B6:F6"/>
    <mergeCell ref="G6:K6"/>
    <mergeCell ref="L6:R6"/>
    <mergeCell ref="S6:U6"/>
    <mergeCell ref="V6:X6"/>
    <mergeCell ref="Y6:AX6"/>
    <mergeCell ref="Y5:AX5"/>
    <mergeCell ref="CE4:CK4"/>
    <mergeCell ref="CL4:CS4"/>
    <mergeCell ref="L4:R4"/>
    <mergeCell ref="S4:U4"/>
    <mergeCell ref="CX4:DD4"/>
    <mergeCell ref="B5:F5"/>
    <mergeCell ref="G5:K5"/>
    <mergeCell ref="L5:R5"/>
    <mergeCell ref="S5:U5"/>
    <mergeCell ref="V5:X5"/>
    <mergeCell ref="V4:X4"/>
    <mergeCell ref="Y4:AX4"/>
    <mergeCell ref="AY4:BN4"/>
    <mergeCell ref="BO4:BW4"/>
    <mergeCell ref="BX4:CA4"/>
    <mergeCell ref="CB4:CD4"/>
    <mergeCell ref="CL5:CS5"/>
    <mergeCell ref="CX5:DD5"/>
    <mergeCell ref="AY5:BN5"/>
    <mergeCell ref="BO5:BW5"/>
    <mergeCell ref="BX5:CA5"/>
    <mergeCell ref="CB5:CD5"/>
    <mergeCell ref="CE5:CK5"/>
    <mergeCell ref="B4:F4"/>
    <mergeCell ref="G4:K4"/>
    <mergeCell ref="V3:X3"/>
    <mergeCell ref="Y3:AQ3"/>
    <mergeCell ref="AR3:AX3"/>
    <mergeCell ref="B1:BW2"/>
    <mergeCell ref="BX1:DD1"/>
    <mergeCell ref="BX2:CA2"/>
    <mergeCell ref="CB2:DD2"/>
    <mergeCell ref="B3:F3"/>
    <mergeCell ref="G3:K3"/>
    <mergeCell ref="L3:R3"/>
    <mergeCell ref="S3:U3"/>
    <mergeCell ref="CB3:CD3"/>
    <mergeCell ref="CE3:CK3"/>
    <mergeCell ref="CL3:CS3"/>
    <mergeCell ref="CX3:DD3"/>
    <mergeCell ref="AY3:BN3"/>
    <mergeCell ref="BO3:BW3"/>
    <mergeCell ref="BX3:CA3"/>
    <mergeCell ref="G18:K18"/>
    <mergeCell ref="L18:R18"/>
    <mergeCell ref="S18:U18"/>
    <mergeCell ref="V18:X18"/>
    <mergeCell ref="Y18:AX18"/>
    <mergeCell ref="AY18:BN18"/>
    <mergeCell ref="BO18:BW18"/>
    <mergeCell ref="BO32:BW32"/>
    <mergeCell ref="BX32:CA32"/>
    <mergeCell ref="Y24:AX24"/>
    <mergeCell ref="AY24:BN24"/>
    <mergeCell ref="BO24:BW24"/>
    <mergeCell ref="Y23:AX23"/>
    <mergeCell ref="AY23:BN23"/>
    <mergeCell ref="BO23:BW23"/>
    <mergeCell ref="L30:R30"/>
    <mergeCell ref="BO22:BW22"/>
    <mergeCell ref="BX22:CA22"/>
    <mergeCell ref="Y26:AX26"/>
    <mergeCell ref="AY26:BN26"/>
    <mergeCell ref="BO26:BW26"/>
    <mergeCell ref="BX19:CA19"/>
    <mergeCell ref="V30:X30"/>
    <mergeCell ref="Y30:AX30"/>
    <mergeCell ref="G23:K23"/>
    <mergeCell ref="L23:R23"/>
    <mergeCell ref="S23:U23"/>
    <mergeCell ref="B24:F24"/>
    <mergeCell ref="G24:K24"/>
    <mergeCell ref="L24:R24"/>
    <mergeCell ref="S24:U24"/>
    <mergeCell ref="V24:X24"/>
    <mergeCell ref="V23:X23"/>
    <mergeCell ref="S32:U32"/>
    <mergeCell ref="B30:F30"/>
    <mergeCell ref="G30:K30"/>
    <mergeCell ref="G33:K33"/>
    <mergeCell ref="S38:U38"/>
    <mergeCell ref="AY30:BN30"/>
    <mergeCell ref="BO30:BW30"/>
    <mergeCell ref="CB30:CD30"/>
    <mergeCell ref="CE20:CK20"/>
    <mergeCell ref="BX34:CA34"/>
    <mergeCell ref="AY32:BN32"/>
    <mergeCell ref="CB22:CD22"/>
    <mergeCell ref="CE22:CK22"/>
    <mergeCell ref="Y34:AX34"/>
    <mergeCell ref="B20:F20"/>
    <mergeCell ref="G20:K20"/>
    <mergeCell ref="L20:R20"/>
    <mergeCell ref="V20:X20"/>
    <mergeCell ref="Y20:AX20"/>
    <mergeCell ref="AY20:BN20"/>
    <mergeCell ref="BO20:BW20"/>
    <mergeCell ref="BX20:CA20"/>
    <mergeCell ref="CB20:CD20"/>
    <mergeCell ref="B35:F35"/>
    <mergeCell ref="CL40:CS40"/>
    <mergeCell ref="CX40:DD40"/>
    <mergeCell ref="CL36:CS36"/>
    <mergeCell ref="CB38:CD38"/>
    <mergeCell ref="CE38:CK38"/>
    <mergeCell ref="CL38:CS38"/>
    <mergeCell ref="CX38:DD38"/>
    <mergeCell ref="CX35:DD35"/>
    <mergeCell ref="CL39:CS39"/>
    <mergeCell ref="CX39:DD39"/>
    <mergeCell ref="CB39:CD39"/>
    <mergeCell ref="CE39:CK39"/>
    <mergeCell ref="B40:F40"/>
    <mergeCell ref="G40:K40"/>
    <mergeCell ref="L40:R40"/>
    <mergeCell ref="S40:U40"/>
    <mergeCell ref="V40:X40"/>
    <mergeCell ref="Y40:AX40"/>
    <mergeCell ref="AY40:BN40"/>
    <mergeCell ref="BO40:BW40"/>
    <mergeCell ref="BX40:CA40"/>
    <mergeCell ref="B41:F41"/>
    <mergeCell ref="G41:K41"/>
    <mergeCell ref="L41:R41"/>
    <mergeCell ref="S41:U41"/>
    <mergeCell ref="V41:X41"/>
    <mergeCell ref="Y41:AX41"/>
    <mergeCell ref="AY41:BN41"/>
    <mergeCell ref="BO41:BW41"/>
    <mergeCell ref="BX41:CA41"/>
    <mergeCell ref="G35:K35"/>
    <mergeCell ref="L35:R35"/>
    <mergeCell ref="AY35:BN35"/>
    <mergeCell ref="BO35:BW35"/>
    <mergeCell ref="BX35:CA35"/>
    <mergeCell ref="CB35:CD35"/>
    <mergeCell ref="S35:U35"/>
    <mergeCell ref="V35:X35"/>
    <mergeCell ref="Y35:AX35"/>
    <mergeCell ref="B38:F38"/>
    <mergeCell ref="G38:K38"/>
    <mergeCell ref="L38:R38"/>
    <mergeCell ref="V38:X38"/>
    <mergeCell ref="CB37:CD37"/>
    <mergeCell ref="CE37:CK37"/>
    <mergeCell ref="BX36:CA36"/>
    <mergeCell ref="CB36:CD36"/>
    <mergeCell ref="CE36:CK36"/>
    <mergeCell ref="B37:F37"/>
    <mergeCell ref="G37:K37"/>
    <mergeCell ref="L37:R37"/>
    <mergeCell ref="S37:U37"/>
    <mergeCell ref="V37:X37"/>
    <mergeCell ref="BO37:BW37"/>
    <mergeCell ref="BX37:CA37"/>
    <mergeCell ref="Y37:AX37"/>
    <mergeCell ref="AY37:BN37"/>
    <mergeCell ref="B36:F36"/>
    <mergeCell ref="G36:K36"/>
    <mergeCell ref="L36:R36"/>
    <mergeCell ref="S36:U36"/>
    <mergeCell ref="V36:X36"/>
    <mergeCell ref="Y36:AX36"/>
    <mergeCell ref="B39:F39"/>
    <mergeCell ref="G39:K39"/>
    <mergeCell ref="L39:R39"/>
    <mergeCell ref="S39:U39"/>
    <mergeCell ref="V39:X39"/>
    <mergeCell ref="Y39:AX39"/>
    <mergeCell ref="AY39:BN39"/>
    <mergeCell ref="BO39:BW39"/>
    <mergeCell ref="BX39:CA39"/>
    <mergeCell ref="CE50:CK50"/>
    <mergeCell ref="CL50:CS50"/>
    <mergeCell ref="CX50:DD50"/>
    <mergeCell ref="B47:F47"/>
    <mergeCell ref="G47:K47"/>
    <mergeCell ref="L47:R47"/>
    <mergeCell ref="V47:X47"/>
    <mergeCell ref="Y47:AX47"/>
    <mergeCell ref="AY47:BN47"/>
    <mergeCell ref="BO47:BW47"/>
    <mergeCell ref="BX47:CA47"/>
    <mergeCell ref="CB47:CD47"/>
    <mergeCell ref="CE47:CK47"/>
    <mergeCell ref="CL47:CS47"/>
    <mergeCell ref="CX47:DD47"/>
    <mergeCell ref="B50:F50"/>
    <mergeCell ref="G50:K50"/>
    <mergeCell ref="L50:R50"/>
    <mergeCell ref="V50:X50"/>
    <mergeCell ref="Y50:AX50"/>
    <mergeCell ref="AY50:BN50"/>
    <mergeCell ref="BO50:BW50"/>
    <mergeCell ref="BX50:CA50"/>
    <mergeCell ref="CB50:CD50"/>
    <mergeCell ref="B54:F54"/>
    <mergeCell ref="G54:K54"/>
    <mergeCell ref="L54:R54"/>
    <mergeCell ref="V54:X54"/>
    <mergeCell ref="Y54:AX54"/>
    <mergeCell ref="AY54:BN54"/>
    <mergeCell ref="BO54:BW54"/>
    <mergeCell ref="BX54:CA54"/>
    <mergeCell ref="CB54:CD54"/>
    <mergeCell ref="B51:F51"/>
    <mergeCell ref="G51:K51"/>
    <mergeCell ref="L51:R51"/>
    <mergeCell ref="S51:U51"/>
    <mergeCell ref="V51:X51"/>
    <mergeCell ref="Y51:AX51"/>
    <mergeCell ref="AY51:BN51"/>
    <mergeCell ref="BO51:BW51"/>
    <mergeCell ref="BX51:CA51"/>
    <mergeCell ref="CB51:CD51"/>
    <mergeCell ref="B52:F52"/>
    <mergeCell ref="G52:K52"/>
    <mergeCell ref="CE51:CK51"/>
    <mergeCell ref="CL51:CS51"/>
    <mergeCell ref="CX51:DD51"/>
    <mergeCell ref="CE54:CK54"/>
    <mergeCell ref="CL54:CS54"/>
    <mergeCell ref="CX54:DD54"/>
    <mergeCell ref="B53:F53"/>
    <mergeCell ref="G53:K53"/>
    <mergeCell ref="L53:R53"/>
    <mergeCell ref="V53:X53"/>
    <mergeCell ref="Y53:AX53"/>
    <mergeCell ref="AY53:BN53"/>
    <mergeCell ref="BO53:BW53"/>
    <mergeCell ref="BX53:CA53"/>
    <mergeCell ref="CB53:CD53"/>
    <mergeCell ref="CE53:CK53"/>
    <mergeCell ref="CL53:CS53"/>
    <mergeCell ref="CX53:DD53"/>
    <mergeCell ref="CE52:CK52"/>
    <mergeCell ref="CL52:CS52"/>
    <mergeCell ref="CX52:DD52"/>
    <mergeCell ref="L52:R52"/>
    <mergeCell ref="V52:X52"/>
    <mergeCell ref="Y52:AX52"/>
    <mergeCell ref="BO55:BW55"/>
    <mergeCell ref="BX55:CA55"/>
    <mergeCell ref="CB55:CD55"/>
    <mergeCell ref="CE55:CK55"/>
    <mergeCell ref="CL55:CS55"/>
    <mergeCell ref="CX55:DD55"/>
    <mergeCell ref="AY52:BN52"/>
    <mergeCell ref="BO52:BW52"/>
    <mergeCell ref="BX52:CA52"/>
    <mergeCell ref="CB52:CD52"/>
    <mergeCell ref="B55:F55"/>
    <mergeCell ref="G55:K55"/>
    <mergeCell ref="L55:R55"/>
    <mergeCell ref="V55:X55"/>
    <mergeCell ref="Y55:AX55"/>
    <mergeCell ref="AY55:BN55"/>
    <mergeCell ref="CE56:CK56"/>
    <mergeCell ref="CL56:CS56"/>
    <mergeCell ref="CX56:DD56"/>
    <mergeCell ref="B56:F56"/>
    <mergeCell ref="G56:K56"/>
    <mergeCell ref="L56:R56"/>
    <mergeCell ref="V56:X56"/>
    <mergeCell ref="Y56:AX56"/>
    <mergeCell ref="AY56:BN56"/>
    <mergeCell ref="BO56:BW56"/>
    <mergeCell ref="BX56:CA56"/>
    <mergeCell ref="CB56:CD56"/>
    <mergeCell ref="CE59:CK59"/>
    <mergeCell ref="CL59:CS59"/>
    <mergeCell ref="CX59:DD59"/>
    <mergeCell ref="B64:F64"/>
    <mergeCell ref="G64:K64"/>
    <mergeCell ref="L64:R64"/>
    <mergeCell ref="V64:X64"/>
    <mergeCell ref="Y64:AX64"/>
    <mergeCell ref="AY64:BN64"/>
    <mergeCell ref="BO64:BW64"/>
    <mergeCell ref="BX64:CA64"/>
    <mergeCell ref="CB64:CD64"/>
    <mergeCell ref="CE64:CK64"/>
    <mergeCell ref="CL64:CS64"/>
    <mergeCell ref="CX64:DD64"/>
    <mergeCell ref="B59:F59"/>
    <mergeCell ref="G59:K59"/>
    <mergeCell ref="L59:R59"/>
    <mergeCell ref="V59:X59"/>
    <mergeCell ref="Y59:AX59"/>
    <mergeCell ref="AY59:BN59"/>
    <mergeCell ref="BO59:BW59"/>
    <mergeCell ref="BX59:CA59"/>
    <mergeCell ref="CB59:CD59"/>
    <mergeCell ref="B65:F65"/>
    <mergeCell ref="G65:K65"/>
    <mergeCell ref="L65:R65"/>
    <mergeCell ref="V65:X65"/>
    <mergeCell ref="Y65:AX65"/>
    <mergeCell ref="AY65:BN65"/>
    <mergeCell ref="BO67:BW67"/>
    <mergeCell ref="BX67:CA67"/>
    <mergeCell ref="CB67:CD67"/>
    <mergeCell ref="B66:F66"/>
    <mergeCell ref="G66:K66"/>
    <mergeCell ref="L66:R66"/>
    <mergeCell ref="V66:X66"/>
    <mergeCell ref="Y66:AX66"/>
    <mergeCell ref="AY66:BN66"/>
    <mergeCell ref="BO66:BW66"/>
    <mergeCell ref="BX66:CA66"/>
    <mergeCell ref="CB66:CD66"/>
    <mergeCell ref="B67:F67"/>
    <mergeCell ref="G67:K67"/>
    <mergeCell ref="L67:R67"/>
    <mergeCell ref="V67:X67"/>
    <mergeCell ref="Y67:AX67"/>
    <mergeCell ref="AY67:BN67"/>
    <mergeCell ref="CE60:CK60"/>
    <mergeCell ref="CL60:CS60"/>
    <mergeCell ref="CX60:DD60"/>
    <mergeCell ref="B61:F61"/>
    <mergeCell ref="G61:K61"/>
    <mergeCell ref="L61:R61"/>
    <mergeCell ref="V61:X61"/>
    <mergeCell ref="Y61:AX61"/>
    <mergeCell ref="AY61:BN61"/>
    <mergeCell ref="BO61:BW61"/>
    <mergeCell ref="BX61:CA61"/>
    <mergeCell ref="CB61:CD61"/>
    <mergeCell ref="CE61:CK61"/>
    <mergeCell ref="CL61:CS61"/>
    <mergeCell ref="CX61:DD61"/>
    <mergeCell ref="B60:F60"/>
    <mergeCell ref="G60:K60"/>
    <mergeCell ref="L60:R60"/>
    <mergeCell ref="V60:X60"/>
    <mergeCell ref="Y60:AX60"/>
    <mergeCell ref="AY60:BN60"/>
    <mergeCell ref="BO60:BW60"/>
    <mergeCell ref="BX60:CA60"/>
    <mergeCell ref="CB60:CD60"/>
    <mergeCell ref="B63:F63"/>
    <mergeCell ref="G63:K63"/>
    <mergeCell ref="L63:R63"/>
    <mergeCell ref="V63:X63"/>
    <mergeCell ref="B62:F62"/>
    <mergeCell ref="G62:K62"/>
    <mergeCell ref="L62:R62"/>
    <mergeCell ref="V62:X62"/>
    <mergeCell ref="Y62:AX62"/>
    <mergeCell ref="S63:U63"/>
    <mergeCell ref="Y63:AX63"/>
    <mergeCell ref="B68:F68"/>
    <mergeCell ref="G68:K68"/>
    <mergeCell ref="L68:R68"/>
    <mergeCell ref="V68:X68"/>
    <mergeCell ref="Y68:AX68"/>
    <mergeCell ref="AY68:BN68"/>
    <mergeCell ref="BO68:BW68"/>
    <mergeCell ref="BX68:CA68"/>
    <mergeCell ref="CB68:CD68"/>
    <mergeCell ref="CE62:CK62"/>
    <mergeCell ref="CL62:CS62"/>
    <mergeCell ref="CX62:DD62"/>
    <mergeCell ref="S61:U61"/>
    <mergeCell ref="S62:U62"/>
    <mergeCell ref="CE63:CK63"/>
    <mergeCell ref="CL63:CS63"/>
    <mergeCell ref="CX63:DD63"/>
    <mergeCell ref="CE68:CK68"/>
    <mergeCell ref="CL68:CS68"/>
    <mergeCell ref="CX68:DD68"/>
    <mergeCell ref="AY62:BN62"/>
    <mergeCell ref="BO62:BW62"/>
    <mergeCell ref="BX62:CA62"/>
    <mergeCell ref="CB62:CD62"/>
    <mergeCell ref="CL66:CS66"/>
    <mergeCell ref="CX66:DD66"/>
    <mergeCell ref="CE67:CK67"/>
    <mergeCell ref="CL67:CS67"/>
    <mergeCell ref="CX67:DD67"/>
    <mergeCell ref="S64:U64"/>
    <mergeCell ref="S65:U65"/>
    <mergeCell ref="BO65:BW65"/>
    <mergeCell ref="BX65:CA65"/>
    <mergeCell ref="L71:R71"/>
    <mergeCell ref="G71:K71"/>
    <mergeCell ref="B71:F71"/>
    <mergeCell ref="BO69:BW69"/>
    <mergeCell ref="BX69:CA69"/>
    <mergeCell ref="CB69:CD69"/>
    <mergeCell ref="CE69:CK69"/>
    <mergeCell ref="B69:F69"/>
    <mergeCell ref="G69:K69"/>
    <mergeCell ref="B70:F70"/>
    <mergeCell ref="G70:K70"/>
    <mergeCell ref="L70:R70"/>
    <mergeCell ref="V70:X70"/>
    <mergeCell ref="Y70:AX70"/>
    <mergeCell ref="AY70:BN70"/>
    <mergeCell ref="BO70:BW70"/>
    <mergeCell ref="BX70:CA70"/>
    <mergeCell ref="CB70:CD70"/>
    <mergeCell ref="L69:R69"/>
    <mergeCell ref="V69:X69"/>
    <mergeCell ref="Y69:AX69"/>
    <mergeCell ref="AY69:BN69"/>
    <mergeCell ref="V71:X71"/>
    <mergeCell ref="CB71:CD71"/>
    <mergeCell ref="CX71:DD71"/>
    <mergeCell ref="BX71:CA71"/>
    <mergeCell ref="BO71:BW71"/>
    <mergeCell ref="AY71:BN71"/>
    <mergeCell ref="Y71:AX71"/>
    <mergeCell ref="CL71:CS71"/>
    <mergeCell ref="CE71:CK71"/>
    <mergeCell ref="CB65:CD65"/>
    <mergeCell ref="CE65:CK65"/>
    <mergeCell ref="CL65:CS65"/>
    <mergeCell ref="CX65:DD65"/>
    <mergeCell ref="CE66:CK66"/>
    <mergeCell ref="CL69:CS69"/>
    <mergeCell ref="CX69:DD69"/>
    <mergeCell ref="CE70:CK70"/>
    <mergeCell ref="CL70:CS70"/>
    <mergeCell ref="CX70:DD70"/>
    <mergeCell ref="S66:U66"/>
    <mergeCell ref="S67:U67"/>
    <mergeCell ref="S68:U68"/>
    <mergeCell ref="S69:U69"/>
    <mergeCell ref="S70:U70"/>
    <mergeCell ref="AY63:BN63"/>
    <mergeCell ref="BO63:BW63"/>
    <mergeCell ref="BX63:CA63"/>
    <mergeCell ref="CB63:CD63"/>
  </mergeCells>
  <phoneticPr fontId="3"/>
  <conditionalFormatting sqref="BX2">
    <cfRule type="expression" dxfId="7" priority="4">
      <formula>TODAY()&gt;$BX$2</formula>
    </cfRule>
  </conditionalFormatting>
  <printOptions horizontalCentered="1"/>
  <pageMargins left="0.23622047244094491" right="0.23622047244094491" top="0.74803149606299213" bottom="0.74803149606299213" header="0.31496062992125984" footer="0.31496062992125984"/>
  <pageSetup paperSize="8"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pageSetUpPr fitToPage="1"/>
  </sheetPr>
  <dimension ref="A1:DD552"/>
  <sheetViews>
    <sheetView view="pageBreakPreview" zoomScale="93" zoomScaleNormal="91" zoomScaleSheetLayoutView="93" workbookViewId="0">
      <selection activeCell="CE5" sqref="CE5:CK5"/>
    </sheetView>
  </sheetViews>
  <sheetFormatPr defaultColWidth="9" defaultRowHeight="13.5" outlineLevelCol="1" x14ac:dyDescent="0.15"/>
  <cols>
    <col min="1" max="1" width="1.625" style="1" customWidth="1"/>
    <col min="2" max="11" width="1.625" style="2" customWidth="1"/>
    <col min="12" max="20" width="1.625" style="1" customWidth="1"/>
    <col min="21" max="22" width="1.625" style="1" customWidth="1" outlineLevel="1"/>
    <col min="23" max="24" width="1.625" style="10" customWidth="1"/>
    <col min="25" max="75" width="1.625" style="1" customWidth="1"/>
    <col min="76" max="79" width="2.625" style="1" customWidth="1"/>
    <col min="80" max="96" width="1.625" style="1" customWidth="1"/>
    <col min="97" max="97" width="1.625" style="5" customWidth="1"/>
    <col min="98" max="98" width="5.25" style="5" hidden="1" customWidth="1" outlineLevel="1"/>
    <col min="99" max="99" width="11" style="5" hidden="1" customWidth="1" outlineLevel="1"/>
    <col min="100" max="101" width="31.25" style="5" hidden="1" customWidth="1" outlineLevel="1"/>
    <col min="102" max="102" width="1.625" style="5" customWidth="1" collapsed="1"/>
    <col min="103" max="108" width="1.625" style="1" customWidth="1"/>
    <col min="109" max="16384" width="9" style="1"/>
  </cols>
  <sheetData>
    <row r="1" spans="1:108"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6"/>
      <c r="BX1" s="491" t="s">
        <v>88</v>
      </c>
      <c r="BY1" s="492"/>
      <c r="BZ1" s="492"/>
      <c r="CA1" s="492"/>
      <c r="CB1" s="492"/>
      <c r="CC1" s="492"/>
      <c r="CD1" s="492"/>
      <c r="CE1" s="492"/>
      <c r="CF1" s="492"/>
      <c r="CG1" s="492"/>
      <c r="CH1" s="492"/>
      <c r="CI1" s="492"/>
      <c r="CJ1" s="492"/>
      <c r="CK1" s="492"/>
      <c r="CL1" s="492"/>
      <c r="CM1" s="492"/>
      <c r="CN1" s="492"/>
      <c r="CO1" s="492"/>
      <c r="CP1" s="492"/>
      <c r="CQ1" s="492"/>
      <c r="CR1" s="492"/>
      <c r="CS1" s="492"/>
      <c r="CT1" s="492"/>
      <c r="CU1" s="492"/>
      <c r="CV1" s="492"/>
      <c r="CW1" s="492"/>
      <c r="CX1" s="492"/>
      <c r="CY1" s="492"/>
      <c r="CZ1" s="492"/>
      <c r="DA1" s="492"/>
      <c r="DB1" s="492"/>
      <c r="DC1" s="492"/>
      <c r="DD1" s="493"/>
    </row>
    <row r="2" spans="1:108"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8"/>
      <c r="BX2" s="382" t="s">
        <v>57</v>
      </c>
      <c r="BY2" s="382"/>
      <c r="BZ2" s="382"/>
      <c r="CA2" s="382"/>
      <c r="CB2" s="582" t="s">
        <v>108</v>
      </c>
      <c r="CC2" s="582"/>
      <c r="CD2" s="582"/>
      <c r="CE2" s="582"/>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582"/>
      <c r="DD2" s="582"/>
    </row>
    <row r="3" spans="1:108" s="3" customFormat="1" ht="30" customHeight="1" x14ac:dyDescent="0.15">
      <c r="A3" s="7"/>
      <c r="B3" s="387" t="s">
        <v>204</v>
      </c>
      <c r="C3" s="388"/>
      <c r="D3" s="388"/>
      <c r="E3" s="388"/>
      <c r="F3" s="389"/>
      <c r="G3" s="387" t="s">
        <v>194</v>
      </c>
      <c r="H3" s="388"/>
      <c r="I3" s="388"/>
      <c r="J3" s="388"/>
      <c r="K3" s="389"/>
      <c r="L3" s="390" t="s">
        <v>2</v>
      </c>
      <c r="M3" s="391"/>
      <c r="N3" s="391"/>
      <c r="O3" s="391"/>
      <c r="P3" s="391"/>
      <c r="Q3" s="391"/>
      <c r="R3" s="392"/>
      <c r="S3" s="390" t="s">
        <v>75</v>
      </c>
      <c r="T3" s="391"/>
      <c r="U3" s="392"/>
      <c r="V3" s="403" t="s">
        <v>54</v>
      </c>
      <c r="W3" s="404"/>
      <c r="X3" s="405"/>
      <c r="Y3" s="406" t="s">
        <v>3</v>
      </c>
      <c r="Z3" s="407"/>
      <c r="AA3" s="407"/>
      <c r="AB3" s="407"/>
      <c r="AC3" s="407"/>
      <c r="AD3" s="407"/>
      <c r="AE3" s="407"/>
      <c r="AF3" s="407"/>
      <c r="AG3" s="407"/>
      <c r="AH3" s="407"/>
      <c r="AI3" s="407"/>
      <c r="AJ3" s="407"/>
      <c r="AK3" s="407"/>
      <c r="AL3" s="407"/>
      <c r="AM3" s="407"/>
      <c r="AN3" s="407"/>
      <c r="AO3" s="407"/>
      <c r="AP3" s="407"/>
      <c r="AQ3" s="407"/>
      <c r="AR3" s="408" t="s">
        <v>4</v>
      </c>
      <c r="AS3" s="409"/>
      <c r="AT3" s="409"/>
      <c r="AU3" s="409"/>
      <c r="AV3" s="409"/>
      <c r="AW3" s="409"/>
      <c r="AX3" s="410"/>
      <c r="AY3" s="397" t="s">
        <v>5</v>
      </c>
      <c r="AZ3" s="398"/>
      <c r="BA3" s="398"/>
      <c r="BB3" s="398"/>
      <c r="BC3" s="398"/>
      <c r="BD3" s="398"/>
      <c r="BE3" s="398"/>
      <c r="BF3" s="398"/>
      <c r="BG3" s="398"/>
      <c r="BH3" s="398"/>
      <c r="BI3" s="398"/>
      <c r="BJ3" s="398"/>
      <c r="BK3" s="398"/>
      <c r="BL3" s="398"/>
      <c r="BM3" s="398"/>
      <c r="BN3" s="399"/>
      <c r="BO3" s="400" t="s">
        <v>6</v>
      </c>
      <c r="BP3" s="401"/>
      <c r="BQ3" s="401"/>
      <c r="BR3" s="401"/>
      <c r="BS3" s="401"/>
      <c r="BT3" s="401"/>
      <c r="BU3" s="401"/>
      <c r="BV3" s="401"/>
      <c r="BW3" s="402"/>
      <c r="BX3" s="393" t="s">
        <v>7</v>
      </c>
      <c r="BY3" s="393"/>
      <c r="BZ3" s="393"/>
      <c r="CA3" s="393"/>
      <c r="CB3" s="393" t="s">
        <v>8</v>
      </c>
      <c r="CC3" s="393"/>
      <c r="CD3" s="393"/>
      <c r="CE3" s="394" t="s">
        <v>9</v>
      </c>
      <c r="CF3" s="394"/>
      <c r="CG3" s="394"/>
      <c r="CH3" s="394"/>
      <c r="CI3" s="394"/>
      <c r="CJ3" s="394"/>
      <c r="CK3" s="394"/>
      <c r="CL3" s="395" t="s">
        <v>15</v>
      </c>
      <c r="CM3" s="395"/>
      <c r="CN3" s="395"/>
      <c r="CO3" s="395"/>
      <c r="CP3" s="395"/>
      <c r="CQ3" s="395"/>
      <c r="CR3" s="395"/>
      <c r="CS3" s="395"/>
      <c r="CT3" s="25" t="s">
        <v>1</v>
      </c>
      <c r="CU3" s="26" t="s">
        <v>26</v>
      </c>
      <c r="CV3" s="26" t="s">
        <v>27</v>
      </c>
      <c r="CW3" s="26" t="s">
        <v>10</v>
      </c>
      <c r="CX3" s="396" t="s">
        <v>20</v>
      </c>
      <c r="CY3" s="396"/>
      <c r="CZ3" s="396"/>
      <c r="DA3" s="396"/>
      <c r="DB3" s="396"/>
      <c r="DC3" s="396"/>
      <c r="DD3" s="396"/>
    </row>
    <row r="4" spans="1:108" ht="30" customHeight="1" x14ac:dyDescent="0.15">
      <c r="B4" s="217">
        <v>45068</v>
      </c>
      <c r="C4" s="218"/>
      <c r="D4" s="218"/>
      <c r="E4" s="218"/>
      <c r="F4" s="219"/>
      <c r="G4" s="362">
        <v>15</v>
      </c>
      <c r="H4" s="363"/>
      <c r="I4" s="363"/>
      <c r="J4" s="363"/>
      <c r="K4" s="364"/>
      <c r="L4" s="241" t="s">
        <v>117</v>
      </c>
      <c r="M4" s="221"/>
      <c r="N4" s="221"/>
      <c r="O4" s="221"/>
      <c r="P4" s="221"/>
      <c r="Q4" s="221"/>
      <c r="R4" s="222"/>
      <c r="S4" s="229"/>
      <c r="T4" s="230"/>
      <c r="U4" s="231"/>
      <c r="V4" s="229">
        <v>45093</v>
      </c>
      <c r="W4" s="230"/>
      <c r="X4" s="231"/>
      <c r="Y4" s="275" t="s">
        <v>154</v>
      </c>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2"/>
      <c r="AY4" s="241" t="s">
        <v>119</v>
      </c>
      <c r="AZ4" s="221"/>
      <c r="BA4" s="221"/>
      <c r="BB4" s="221"/>
      <c r="BC4" s="221"/>
      <c r="BD4" s="221"/>
      <c r="BE4" s="221"/>
      <c r="BF4" s="221"/>
      <c r="BG4" s="221"/>
      <c r="BH4" s="221"/>
      <c r="BI4" s="221"/>
      <c r="BJ4" s="221"/>
      <c r="BK4" s="221"/>
      <c r="BL4" s="221"/>
      <c r="BM4" s="221"/>
      <c r="BN4" s="222"/>
      <c r="BO4" s="241" t="s">
        <v>120</v>
      </c>
      <c r="BP4" s="221"/>
      <c r="BQ4" s="221"/>
      <c r="BR4" s="221"/>
      <c r="BS4" s="221"/>
      <c r="BT4" s="221"/>
      <c r="BU4" s="221"/>
      <c r="BV4" s="221"/>
      <c r="BW4" s="222"/>
      <c r="BX4" s="658">
        <v>246.31800000000001</v>
      </c>
      <c r="BY4" s="659"/>
      <c r="BZ4" s="659"/>
      <c r="CA4" s="660"/>
      <c r="CB4" s="226">
        <v>2</v>
      </c>
      <c r="CC4" s="227"/>
      <c r="CD4" s="228"/>
      <c r="CE4" s="226">
        <f>BX4*CB4</f>
        <v>492.63600000000002</v>
      </c>
      <c r="CF4" s="227"/>
      <c r="CG4" s="227"/>
      <c r="CH4" s="227"/>
      <c r="CI4" s="227"/>
      <c r="CJ4" s="227"/>
      <c r="CK4" s="228"/>
      <c r="CL4" s="226">
        <f>CE4</f>
        <v>492.63600000000002</v>
      </c>
      <c r="CM4" s="227"/>
      <c r="CN4" s="227"/>
      <c r="CO4" s="227"/>
      <c r="CP4" s="227"/>
      <c r="CQ4" s="227"/>
      <c r="CR4" s="227"/>
      <c r="CS4" s="228"/>
      <c r="CT4" s="13" t="s">
        <v>11</v>
      </c>
      <c r="CU4" s="14" t="s">
        <v>12</v>
      </c>
      <c r="CV4" s="14" t="s">
        <v>13</v>
      </c>
      <c r="CW4" s="14" t="s">
        <v>14</v>
      </c>
      <c r="CX4" s="429">
        <f>980000-CL4</f>
        <v>979507.36399999994</v>
      </c>
      <c r="CY4" s="429"/>
      <c r="CZ4" s="429"/>
      <c r="DA4" s="429"/>
      <c r="DB4" s="429"/>
      <c r="DC4" s="429"/>
      <c r="DD4" s="429"/>
    </row>
    <row r="5" spans="1:108" ht="30" customHeight="1" x14ac:dyDescent="0.15">
      <c r="B5" s="628"/>
      <c r="C5" s="628"/>
      <c r="D5" s="628"/>
      <c r="E5" s="628"/>
      <c r="F5" s="628"/>
      <c r="G5" s="629"/>
      <c r="H5" s="629"/>
      <c r="I5" s="629"/>
      <c r="J5" s="629"/>
      <c r="K5" s="629"/>
      <c r="L5" s="630"/>
      <c r="M5" s="630"/>
      <c r="N5" s="630"/>
      <c r="O5" s="630"/>
      <c r="P5" s="630"/>
      <c r="Q5" s="630"/>
      <c r="R5" s="630"/>
      <c r="S5" s="568"/>
      <c r="T5" s="568"/>
      <c r="U5" s="568"/>
      <c r="V5" s="568"/>
      <c r="W5" s="568"/>
      <c r="X5" s="568"/>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631"/>
      <c r="AZ5" s="631"/>
      <c r="BA5" s="631"/>
      <c r="BB5" s="631"/>
      <c r="BC5" s="631"/>
      <c r="BD5" s="631"/>
      <c r="BE5" s="631"/>
      <c r="BF5" s="631"/>
      <c r="BG5" s="631"/>
      <c r="BH5" s="631"/>
      <c r="BI5" s="631"/>
      <c r="BJ5" s="631"/>
      <c r="BK5" s="631"/>
      <c r="BL5" s="631"/>
      <c r="BM5" s="631"/>
      <c r="BN5" s="631"/>
      <c r="BO5" s="632"/>
      <c r="BP5" s="632"/>
      <c r="BQ5" s="632"/>
      <c r="BR5" s="632"/>
      <c r="BS5" s="632"/>
      <c r="BT5" s="632"/>
      <c r="BU5" s="632"/>
      <c r="BV5" s="632"/>
      <c r="BW5" s="632"/>
      <c r="BX5" s="633"/>
      <c r="BY5" s="633"/>
      <c r="BZ5" s="633"/>
      <c r="CA5" s="633"/>
      <c r="CB5" s="633"/>
      <c r="CC5" s="633"/>
      <c r="CD5" s="633"/>
      <c r="CE5" s="661">
        <f>SUM(CE4)</f>
        <v>492.63600000000002</v>
      </c>
      <c r="CF5" s="661"/>
      <c r="CG5" s="661"/>
      <c r="CH5" s="661"/>
      <c r="CI5" s="661"/>
      <c r="CJ5" s="661"/>
      <c r="CK5" s="661"/>
      <c r="CL5" s="556"/>
      <c r="CM5" s="556"/>
      <c r="CN5" s="556"/>
      <c r="CO5" s="556"/>
      <c r="CP5" s="556"/>
      <c r="CQ5" s="556"/>
      <c r="CR5" s="556"/>
      <c r="CS5" s="556"/>
      <c r="CT5" s="31" t="s">
        <v>11</v>
      </c>
      <c r="CU5" s="32" t="s">
        <v>12</v>
      </c>
      <c r="CV5" s="32" t="s">
        <v>13</v>
      </c>
      <c r="CW5" s="32" t="s">
        <v>14</v>
      </c>
      <c r="CX5" s="627"/>
      <c r="CY5" s="627"/>
      <c r="CZ5" s="627"/>
      <c r="DA5" s="627"/>
      <c r="DB5" s="627"/>
      <c r="DC5" s="627"/>
      <c r="DD5" s="627"/>
    </row>
    <row r="6" spans="1:108" x14ac:dyDescent="0.15">
      <c r="K6" s="16"/>
      <c r="L6" s="12"/>
      <c r="M6" s="12"/>
      <c r="N6" s="12"/>
      <c r="O6" s="12"/>
      <c r="P6" s="12"/>
      <c r="Q6" s="12"/>
      <c r="R6" s="12"/>
      <c r="S6" s="12"/>
      <c r="T6" s="12"/>
      <c r="U6" s="12"/>
      <c r="V6" s="12"/>
      <c r="W6" s="18"/>
      <c r="X6" s="18"/>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5"/>
      <c r="CT6" s="15"/>
      <c r="CU6" s="15"/>
      <c r="CV6" s="15"/>
      <c r="CW6" s="15"/>
      <c r="CX6" s="15"/>
    </row>
    <row r="7" spans="1:108" x14ac:dyDescent="0.15">
      <c r="K7" s="16"/>
      <c r="L7" s="12"/>
      <c r="M7" s="12"/>
      <c r="N7" s="12"/>
      <c r="O7" s="12"/>
      <c r="P7" s="12"/>
      <c r="Q7" s="12"/>
      <c r="R7" s="12"/>
      <c r="S7" s="12"/>
      <c r="T7" s="12"/>
      <c r="U7" s="12"/>
      <c r="V7" s="12"/>
      <c r="W7" s="18"/>
      <c r="X7" s="18"/>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5"/>
      <c r="CT7" s="15"/>
      <c r="CU7" s="15"/>
      <c r="CV7" s="15"/>
      <c r="CW7" s="15"/>
      <c r="CX7" s="15"/>
    </row>
    <row r="8" spans="1:108" x14ac:dyDescent="0.15">
      <c r="K8" s="16"/>
      <c r="L8" s="12"/>
      <c r="M8" s="12"/>
      <c r="N8" s="12"/>
      <c r="O8" s="12"/>
      <c r="P8" s="12"/>
      <c r="Q8" s="12"/>
      <c r="R8" s="12"/>
      <c r="S8" s="12"/>
      <c r="T8" s="12"/>
      <c r="U8" s="12"/>
      <c r="V8" s="12"/>
      <c r="W8" s="18"/>
      <c r="X8" s="18"/>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5"/>
      <c r="CT8" s="15"/>
      <c r="CU8" s="15"/>
      <c r="CV8" s="15"/>
      <c r="CW8" s="15"/>
      <c r="CX8" s="15"/>
    </row>
    <row r="9" spans="1:108" x14ac:dyDescent="0.15">
      <c r="K9" s="16"/>
      <c r="L9" s="12"/>
      <c r="M9" s="12"/>
      <c r="N9" s="12"/>
      <c r="O9" s="12"/>
      <c r="P9" s="12"/>
      <c r="Q9" s="12"/>
      <c r="R9" s="12"/>
      <c r="S9" s="12"/>
      <c r="T9" s="12"/>
      <c r="U9" s="12"/>
      <c r="V9" s="12"/>
      <c r="W9" s="18"/>
      <c r="X9" s="18"/>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5"/>
      <c r="CT9" s="15"/>
      <c r="CU9" s="15"/>
      <c r="CV9" s="15"/>
      <c r="CW9" s="15"/>
      <c r="CX9" s="15"/>
    </row>
    <row r="10" spans="1:108" x14ac:dyDescent="0.15">
      <c r="K10" s="16"/>
      <c r="L10" s="12"/>
      <c r="M10" s="12"/>
      <c r="N10" s="12"/>
      <c r="O10" s="12"/>
      <c r="P10" s="12"/>
      <c r="Q10" s="12"/>
      <c r="R10" s="12"/>
      <c r="S10" s="12"/>
      <c r="T10" s="12"/>
      <c r="U10" s="12"/>
      <c r="V10" s="12"/>
      <c r="W10" s="18"/>
      <c r="X10" s="18"/>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5"/>
      <c r="CT10" s="15"/>
      <c r="CU10" s="15"/>
      <c r="CV10" s="15"/>
      <c r="CW10" s="15"/>
      <c r="CX10" s="15"/>
    </row>
    <row r="11" spans="1:108" x14ac:dyDescent="0.15">
      <c r="K11" s="16"/>
      <c r="L11" s="12"/>
      <c r="M11" s="12"/>
      <c r="N11" s="12"/>
      <c r="O11" s="12"/>
      <c r="P11" s="12"/>
      <c r="Q11" s="12"/>
      <c r="R11" s="12"/>
      <c r="S11" s="12"/>
      <c r="T11" s="12"/>
      <c r="U11" s="12"/>
      <c r="V11" s="12"/>
      <c r="W11" s="18"/>
      <c r="X11" s="18"/>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5"/>
      <c r="CT11" s="15"/>
      <c r="CU11" s="15"/>
      <c r="CV11" s="15"/>
      <c r="CW11" s="15"/>
      <c r="CX11" s="15"/>
    </row>
    <row r="12" spans="1:108" x14ac:dyDescent="0.15">
      <c r="K12" s="16"/>
      <c r="L12" s="12"/>
      <c r="M12" s="12"/>
      <c r="N12" s="12"/>
      <c r="O12" s="12"/>
      <c r="P12" s="12"/>
      <c r="Q12" s="12"/>
      <c r="R12" s="12"/>
      <c r="S12" s="12"/>
      <c r="T12" s="12"/>
      <c r="U12" s="12"/>
      <c r="V12" s="12"/>
      <c r="W12" s="18"/>
      <c r="X12" s="18"/>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5"/>
      <c r="CT12" s="15"/>
      <c r="CU12" s="15"/>
      <c r="CV12" s="15"/>
      <c r="CW12" s="15"/>
      <c r="CX12" s="15"/>
    </row>
    <row r="13" spans="1:108" x14ac:dyDescent="0.15">
      <c r="K13" s="16"/>
      <c r="L13" s="12"/>
      <c r="M13" s="12"/>
      <c r="N13" s="12"/>
      <c r="O13" s="12"/>
      <c r="P13" s="12"/>
      <c r="Q13" s="12"/>
      <c r="R13" s="12"/>
      <c r="S13" s="12"/>
      <c r="T13" s="12"/>
      <c r="U13" s="12"/>
      <c r="V13" s="12"/>
      <c r="W13" s="18"/>
      <c r="X13" s="18"/>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5"/>
      <c r="CT13" s="15"/>
      <c r="CU13" s="15"/>
      <c r="CV13" s="15"/>
      <c r="CW13" s="15"/>
      <c r="CX13" s="15"/>
    </row>
    <row r="14" spans="1:108" x14ac:dyDescent="0.15">
      <c r="K14" s="16"/>
      <c r="L14" s="12"/>
      <c r="M14" s="12"/>
      <c r="N14" s="12"/>
      <c r="O14" s="12"/>
      <c r="P14" s="12"/>
      <c r="Q14" s="12"/>
      <c r="R14" s="12"/>
      <c r="S14" s="12"/>
      <c r="T14" s="12"/>
      <c r="U14" s="12"/>
      <c r="V14" s="12"/>
      <c r="W14" s="18"/>
      <c r="X14" s="18"/>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5"/>
      <c r="CT14" s="15"/>
      <c r="CU14" s="15"/>
      <c r="CV14" s="15"/>
      <c r="CW14" s="15"/>
      <c r="CX14" s="15"/>
    </row>
    <row r="15" spans="1:108" x14ac:dyDescent="0.15">
      <c r="K15" s="16"/>
      <c r="L15" s="12"/>
      <c r="M15" s="12"/>
      <c r="N15" s="12"/>
      <c r="O15" s="12"/>
      <c r="P15" s="12"/>
      <c r="Q15" s="12"/>
      <c r="R15" s="12"/>
      <c r="S15" s="12"/>
      <c r="T15" s="12"/>
      <c r="U15" s="12"/>
      <c r="V15" s="12"/>
      <c r="W15" s="18"/>
      <c r="X15" s="18"/>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5"/>
      <c r="CT15" s="15"/>
      <c r="CU15" s="15"/>
      <c r="CV15" s="15"/>
      <c r="CW15" s="15"/>
      <c r="CX15" s="15"/>
    </row>
    <row r="16" spans="1:108" x14ac:dyDescent="0.15">
      <c r="K16" s="16"/>
      <c r="L16" s="12"/>
      <c r="M16" s="12"/>
      <c r="N16" s="12"/>
      <c r="O16" s="12"/>
      <c r="P16" s="12"/>
      <c r="Q16" s="12"/>
      <c r="R16" s="12"/>
      <c r="S16" s="12"/>
      <c r="T16" s="12"/>
      <c r="U16" s="12"/>
      <c r="V16" s="12"/>
      <c r="W16" s="18"/>
      <c r="X16" s="18"/>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5"/>
      <c r="CT16" s="15"/>
      <c r="CU16" s="15"/>
      <c r="CV16" s="15"/>
      <c r="CW16" s="15"/>
      <c r="CX16" s="15"/>
    </row>
    <row r="17" spans="1:102" x14ac:dyDescent="0.15">
      <c r="K17" s="16"/>
      <c r="L17" s="12"/>
      <c r="M17" s="12"/>
      <c r="N17" s="12"/>
      <c r="O17" s="12"/>
      <c r="P17" s="12"/>
      <c r="Q17" s="12"/>
      <c r="R17" s="12"/>
      <c r="S17" s="12"/>
      <c r="T17" s="12"/>
      <c r="U17" s="12"/>
      <c r="V17" s="12"/>
      <c r="W17" s="18"/>
      <c r="X17" s="18"/>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5"/>
      <c r="CT17" s="15"/>
      <c r="CU17" s="15"/>
      <c r="CV17" s="15"/>
      <c r="CW17" s="15"/>
      <c r="CX17" s="15"/>
    </row>
    <row r="18" spans="1:102" x14ac:dyDescent="0.15">
      <c r="K18" s="16"/>
      <c r="L18" s="12"/>
      <c r="M18" s="12"/>
      <c r="N18" s="12"/>
      <c r="O18" s="12"/>
      <c r="P18" s="12"/>
      <c r="Q18" s="12"/>
      <c r="R18" s="12"/>
      <c r="S18" s="12"/>
      <c r="T18" s="12"/>
      <c r="U18" s="12"/>
      <c r="V18" s="12"/>
      <c r="W18" s="18"/>
      <c r="X18" s="18"/>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5"/>
      <c r="CT18" s="15"/>
      <c r="CU18" s="15"/>
      <c r="CV18" s="15"/>
      <c r="CW18" s="15"/>
      <c r="CX18" s="15"/>
    </row>
    <row r="19" spans="1:102" x14ac:dyDescent="0.15">
      <c r="K19" s="16"/>
      <c r="L19" s="12"/>
      <c r="M19" s="12"/>
      <c r="N19" s="12"/>
      <c r="O19" s="12"/>
      <c r="P19" s="12"/>
      <c r="Q19" s="12"/>
      <c r="R19" s="12"/>
      <c r="S19" s="12"/>
      <c r="T19" s="12"/>
      <c r="U19" s="12"/>
      <c r="V19" s="12"/>
      <c r="W19" s="18"/>
      <c r="X19" s="18"/>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5"/>
      <c r="CT19" s="15"/>
      <c r="CU19" s="15"/>
      <c r="CV19" s="15"/>
      <c r="CW19" s="15"/>
      <c r="CX19" s="15"/>
    </row>
    <row r="20" spans="1:102" x14ac:dyDescent="0.15">
      <c r="K20" s="16"/>
      <c r="L20" s="12"/>
      <c r="M20" s="12"/>
      <c r="N20" s="12"/>
      <c r="O20" s="12"/>
      <c r="P20" s="12"/>
      <c r="Q20" s="12"/>
      <c r="R20" s="12"/>
      <c r="S20" s="12"/>
      <c r="T20" s="12"/>
      <c r="U20" s="12"/>
      <c r="V20" s="12"/>
      <c r="W20" s="18"/>
      <c r="X20" s="18"/>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5"/>
      <c r="CT20" s="15"/>
      <c r="CU20" s="15"/>
      <c r="CV20" s="15"/>
      <c r="CW20" s="15"/>
      <c r="CX20" s="15"/>
    </row>
    <row r="21" spans="1:102" x14ac:dyDescent="0.15">
      <c r="K21" s="16"/>
      <c r="L21" s="12"/>
      <c r="M21" s="12"/>
      <c r="N21" s="12"/>
      <c r="O21" s="12"/>
      <c r="P21" s="12"/>
      <c r="Q21" s="12"/>
      <c r="R21" s="12"/>
      <c r="S21" s="12"/>
      <c r="T21" s="12"/>
      <c r="U21" s="12"/>
      <c r="V21" s="12"/>
      <c r="W21" s="18"/>
      <c r="X21" s="18"/>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5"/>
      <c r="CT21" s="15"/>
      <c r="CU21" s="15"/>
      <c r="CV21" s="15"/>
      <c r="CW21" s="15"/>
      <c r="CX21" s="15"/>
    </row>
    <row r="22" spans="1:102" x14ac:dyDescent="0.15">
      <c r="K22" s="16"/>
      <c r="L22" s="12"/>
      <c r="M22" s="12"/>
      <c r="N22" s="12"/>
      <c r="O22" s="12"/>
      <c r="P22" s="12"/>
      <c r="Q22" s="12"/>
      <c r="R22" s="12"/>
      <c r="S22" s="12"/>
      <c r="T22" s="12"/>
      <c r="U22" s="12"/>
      <c r="V22" s="12"/>
      <c r="W22" s="18"/>
      <c r="X22" s="18"/>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5"/>
      <c r="CT22" s="15"/>
      <c r="CU22" s="15"/>
      <c r="CV22" s="15"/>
      <c r="CW22" s="15"/>
      <c r="CX22" s="15"/>
    </row>
    <row r="23" spans="1:102" x14ac:dyDescent="0.15">
      <c r="K23" s="16"/>
      <c r="L23" s="12"/>
      <c r="M23" s="12"/>
      <c r="N23" s="12"/>
      <c r="O23" s="12"/>
      <c r="P23" s="12"/>
      <c r="Q23" s="12"/>
      <c r="R23" s="12"/>
      <c r="S23" s="12"/>
      <c r="T23" s="12"/>
      <c r="U23" s="12"/>
      <c r="V23" s="12"/>
      <c r="W23" s="18"/>
      <c r="X23" s="18"/>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5"/>
      <c r="CT23" s="15"/>
      <c r="CU23" s="15"/>
      <c r="CV23" s="15"/>
      <c r="CW23" s="15"/>
      <c r="CX23" s="15"/>
    </row>
    <row r="24" spans="1:102" x14ac:dyDescent="0.15">
      <c r="K24" s="16"/>
      <c r="L24" s="12"/>
      <c r="M24" s="12"/>
      <c r="N24" s="12"/>
      <c r="O24" s="12"/>
      <c r="P24" s="12"/>
      <c r="Q24" s="12"/>
      <c r="R24" s="12"/>
      <c r="S24" s="12"/>
      <c r="T24" s="12"/>
      <c r="U24" s="12"/>
      <c r="V24" s="12"/>
      <c r="W24" s="18"/>
      <c r="X24" s="18"/>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5"/>
      <c r="CT24" s="15"/>
      <c r="CU24" s="15"/>
      <c r="CV24" s="15"/>
      <c r="CW24" s="15"/>
      <c r="CX24" s="15"/>
    </row>
    <row r="25" spans="1:102" x14ac:dyDescent="0.15">
      <c r="K25" s="16"/>
      <c r="L25" s="12"/>
      <c r="M25" s="12"/>
      <c r="N25" s="12"/>
      <c r="O25" s="12"/>
      <c r="P25" s="12"/>
      <c r="Q25" s="12"/>
      <c r="R25" s="12"/>
      <c r="S25" s="12"/>
      <c r="T25" s="12"/>
      <c r="U25" s="12"/>
      <c r="V25" s="12"/>
      <c r="W25" s="18"/>
      <c r="X25" s="18"/>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5"/>
      <c r="CT25" s="15"/>
      <c r="CU25" s="15"/>
      <c r="CV25" s="15"/>
      <c r="CW25" s="15"/>
      <c r="CX25" s="15"/>
    </row>
    <row r="26" spans="1:102" x14ac:dyDescent="0.15">
      <c r="K26" s="16"/>
      <c r="L26" s="12"/>
      <c r="M26" s="12"/>
      <c r="N26" s="12"/>
      <c r="O26" s="12"/>
      <c r="P26" s="12"/>
      <c r="Q26" s="12"/>
      <c r="R26" s="12"/>
      <c r="S26" s="12"/>
      <c r="T26" s="12"/>
      <c r="U26" s="12"/>
      <c r="V26" s="12"/>
      <c r="W26" s="18"/>
      <c r="X26" s="18"/>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5"/>
      <c r="CT26" s="15"/>
      <c r="CU26" s="15"/>
      <c r="CV26" s="15"/>
      <c r="CW26" s="15"/>
      <c r="CX26" s="15"/>
    </row>
    <row r="27" spans="1:102" x14ac:dyDescent="0.15">
      <c r="K27" s="16"/>
      <c r="L27" s="12"/>
      <c r="M27" s="12"/>
      <c r="N27" s="12"/>
      <c r="O27" s="12"/>
      <c r="P27" s="12"/>
      <c r="Q27" s="12"/>
      <c r="R27" s="12"/>
      <c r="S27" s="12"/>
      <c r="T27" s="12"/>
      <c r="U27" s="12"/>
      <c r="V27" s="12"/>
      <c r="W27" s="18"/>
      <c r="X27" s="18"/>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5"/>
      <c r="CT27" s="15"/>
      <c r="CU27" s="15"/>
      <c r="CV27" s="15"/>
      <c r="CW27" s="15"/>
      <c r="CX27" s="15"/>
    </row>
    <row r="28" spans="1:102" x14ac:dyDescent="0.15">
      <c r="K28" s="16"/>
      <c r="L28" s="12"/>
      <c r="M28" s="12"/>
      <c r="N28" s="12"/>
      <c r="O28" s="12"/>
      <c r="P28" s="12"/>
      <c r="Q28" s="12"/>
      <c r="R28" s="12"/>
      <c r="S28" s="12"/>
      <c r="T28" s="12"/>
      <c r="U28" s="12"/>
      <c r="V28" s="12"/>
      <c r="W28" s="18"/>
      <c r="X28" s="18"/>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5"/>
      <c r="CT28" s="15"/>
      <c r="CU28" s="15"/>
      <c r="CV28" s="15"/>
      <c r="CW28" s="15"/>
      <c r="CX28" s="15"/>
    </row>
    <row r="29" spans="1:102" s="2" customFormat="1" ht="18" customHeight="1" x14ac:dyDescent="0.15">
      <c r="A29" s="4"/>
      <c r="K29" s="16"/>
      <c r="L29" s="12"/>
      <c r="M29" s="12"/>
      <c r="N29" s="12"/>
      <c r="O29" s="12"/>
      <c r="P29" s="12"/>
      <c r="Q29" s="12"/>
      <c r="R29" s="12"/>
      <c r="S29" s="12"/>
      <c r="T29" s="12"/>
      <c r="U29" s="12"/>
      <c r="V29" s="12"/>
      <c r="W29" s="18"/>
      <c r="X29" s="18"/>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5"/>
      <c r="CT29" s="15"/>
      <c r="CU29" s="15"/>
      <c r="CV29" s="15"/>
      <c r="CW29" s="15"/>
      <c r="CX29" s="15"/>
    </row>
    <row r="30" spans="1:102" x14ac:dyDescent="0.15">
      <c r="K30" s="16"/>
      <c r="L30" s="12"/>
      <c r="M30" s="12"/>
      <c r="N30" s="12"/>
      <c r="O30" s="12"/>
      <c r="P30" s="12"/>
      <c r="Q30" s="12"/>
      <c r="R30" s="12"/>
      <c r="S30" s="12"/>
      <c r="T30" s="12"/>
      <c r="U30" s="12"/>
      <c r="V30" s="12"/>
      <c r="W30" s="18"/>
      <c r="X30" s="18"/>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5"/>
      <c r="CT30" s="15"/>
      <c r="CU30" s="15"/>
      <c r="CV30" s="15"/>
      <c r="CW30" s="15"/>
      <c r="CX30" s="15"/>
    </row>
    <row r="31" spans="1:102" x14ac:dyDescent="0.15">
      <c r="K31" s="16"/>
      <c r="L31" s="12"/>
      <c r="M31" s="12"/>
      <c r="N31" s="12"/>
      <c r="O31" s="12"/>
      <c r="P31" s="12"/>
      <c r="Q31" s="12"/>
      <c r="R31" s="12"/>
      <c r="S31" s="12"/>
      <c r="T31" s="12"/>
      <c r="U31" s="12"/>
      <c r="V31" s="12"/>
      <c r="W31" s="18"/>
      <c r="X31" s="18"/>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5"/>
      <c r="CT31" s="15"/>
      <c r="CU31" s="15"/>
      <c r="CV31" s="15"/>
      <c r="CW31" s="15"/>
      <c r="CX31" s="15"/>
    </row>
    <row r="32" spans="1:102" x14ac:dyDescent="0.15">
      <c r="K32" s="16"/>
      <c r="L32" s="12"/>
      <c r="M32" s="12"/>
      <c r="N32" s="12"/>
      <c r="O32" s="12"/>
      <c r="P32" s="12"/>
      <c r="Q32" s="12"/>
      <c r="R32" s="12"/>
      <c r="S32" s="12"/>
      <c r="T32" s="12"/>
      <c r="U32" s="12"/>
      <c r="V32" s="12"/>
      <c r="W32" s="18"/>
      <c r="X32" s="18"/>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5"/>
      <c r="CT32" s="15"/>
      <c r="CU32" s="15"/>
      <c r="CV32" s="15"/>
      <c r="CW32" s="15"/>
      <c r="CX32" s="15"/>
    </row>
    <row r="33" spans="11:102" x14ac:dyDescent="0.15">
      <c r="K33" s="16"/>
      <c r="L33" s="12"/>
      <c r="M33" s="12"/>
      <c r="N33" s="12"/>
      <c r="O33" s="12"/>
      <c r="P33" s="12"/>
      <c r="Q33" s="12"/>
      <c r="R33" s="12"/>
      <c r="S33" s="12"/>
      <c r="T33" s="12"/>
      <c r="U33" s="12"/>
      <c r="V33" s="12"/>
      <c r="W33" s="18"/>
      <c r="X33" s="18"/>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5"/>
      <c r="CT33" s="15"/>
      <c r="CU33" s="15"/>
      <c r="CV33" s="15"/>
      <c r="CW33" s="15"/>
      <c r="CX33" s="15"/>
    </row>
    <row r="34" spans="11:102" x14ac:dyDescent="0.15">
      <c r="K34" s="16"/>
      <c r="L34" s="12"/>
      <c r="M34" s="12"/>
      <c r="N34" s="12"/>
      <c r="O34" s="12"/>
      <c r="P34" s="12"/>
      <c r="Q34" s="12"/>
      <c r="R34" s="12"/>
      <c r="S34" s="12"/>
      <c r="T34" s="12"/>
      <c r="U34" s="12"/>
      <c r="V34" s="12"/>
      <c r="W34" s="18"/>
      <c r="X34" s="18"/>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5"/>
      <c r="CT34" s="15"/>
      <c r="CU34" s="15"/>
      <c r="CV34" s="15"/>
      <c r="CW34" s="15"/>
      <c r="CX34" s="15"/>
    </row>
    <row r="35" spans="11:102" x14ac:dyDescent="0.15">
      <c r="K35" s="16"/>
      <c r="L35" s="12"/>
      <c r="M35" s="12"/>
      <c r="N35" s="12"/>
      <c r="O35" s="12"/>
      <c r="P35" s="12"/>
      <c r="Q35" s="12"/>
      <c r="R35" s="12"/>
      <c r="S35" s="12"/>
      <c r="T35" s="12"/>
      <c r="U35" s="12"/>
      <c r="V35" s="12"/>
      <c r="W35" s="18"/>
      <c r="X35" s="18"/>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5"/>
      <c r="CT35" s="15"/>
      <c r="CU35" s="15"/>
      <c r="CV35" s="15"/>
      <c r="CW35" s="15"/>
      <c r="CX35" s="15"/>
    </row>
    <row r="36" spans="11:102" x14ac:dyDescent="0.15">
      <c r="K36" s="16"/>
      <c r="L36" s="12"/>
      <c r="M36" s="12"/>
      <c r="N36" s="12"/>
      <c r="O36" s="12"/>
      <c r="P36" s="12"/>
      <c r="Q36" s="12"/>
      <c r="R36" s="12"/>
      <c r="S36" s="12"/>
      <c r="T36" s="12"/>
      <c r="U36" s="12"/>
      <c r="V36" s="12"/>
      <c r="W36" s="18"/>
      <c r="X36" s="18"/>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5"/>
      <c r="CT36" s="15"/>
      <c r="CU36" s="15"/>
      <c r="CV36" s="15"/>
      <c r="CW36" s="15"/>
      <c r="CX36" s="15"/>
    </row>
    <row r="37" spans="11:102" x14ac:dyDescent="0.15">
      <c r="K37" s="16"/>
      <c r="L37" s="12"/>
      <c r="M37" s="12"/>
      <c r="N37" s="12"/>
      <c r="O37" s="12"/>
      <c r="P37" s="12"/>
      <c r="Q37" s="12"/>
      <c r="R37" s="12"/>
      <c r="S37" s="12"/>
      <c r="T37" s="12"/>
      <c r="U37" s="12"/>
      <c r="V37" s="12"/>
      <c r="W37" s="18"/>
      <c r="X37" s="18"/>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5"/>
      <c r="CT37" s="15"/>
      <c r="CU37" s="15"/>
      <c r="CV37" s="15"/>
      <c r="CW37" s="15"/>
      <c r="CX37" s="15"/>
    </row>
    <row r="38" spans="11:102" x14ac:dyDescent="0.15">
      <c r="K38" s="16"/>
      <c r="L38" s="12"/>
      <c r="M38" s="12"/>
      <c r="N38" s="12"/>
      <c r="O38" s="12"/>
      <c r="P38" s="12"/>
      <c r="Q38" s="12"/>
      <c r="R38" s="12"/>
      <c r="S38" s="12"/>
      <c r="T38" s="12"/>
      <c r="U38" s="12"/>
      <c r="V38" s="12"/>
      <c r="W38" s="18"/>
      <c r="X38" s="18"/>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5"/>
      <c r="CT38" s="15"/>
      <c r="CU38" s="15"/>
      <c r="CV38" s="15"/>
      <c r="CW38" s="15"/>
      <c r="CX38" s="15"/>
    </row>
    <row r="39" spans="11:102" x14ac:dyDescent="0.15">
      <c r="K39" s="16"/>
      <c r="L39" s="12"/>
      <c r="M39" s="12"/>
      <c r="N39" s="12"/>
      <c r="O39" s="12"/>
      <c r="P39" s="12"/>
      <c r="Q39" s="12"/>
      <c r="R39" s="12"/>
      <c r="S39" s="12"/>
      <c r="T39" s="12"/>
      <c r="U39" s="12"/>
      <c r="V39" s="12"/>
      <c r="W39" s="18"/>
      <c r="X39" s="18"/>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5"/>
      <c r="CT39" s="15"/>
      <c r="CU39" s="15"/>
      <c r="CV39" s="15"/>
      <c r="CW39" s="15"/>
      <c r="CX39" s="15"/>
    </row>
    <row r="40" spans="11:102" x14ac:dyDescent="0.15">
      <c r="K40" s="16"/>
      <c r="L40" s="12"/>
      <c r="M40" s="12"/>
      <c r="N40" s="12"/>
      <c r="O40" s="12"/>
      <c r="P40" s="12"/>
      <c r="Q40" s="12"/>
      <c r="R40" s="12"/>
      <c r="S40" s="12"/>
      <c r="T40" s="12"/>
      <c r="U40" s="12"/>
      <c r="V40" s="12"/>
      <c r="W40" s="18"/>
      <c r="X40" s="18"/>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5"/>
      <c r="CT40" s="15"/>
      <c r="CU40" s="15"/>
      <c r="CV40" s="15"/>
      <c r="CW40" s="15"/>
      <c r="CX40" s="15"/>
    </row>
    <row r="41" spans="11:102" x14ac:dyDescent="0.15">
      <c r="K41" s="16"/>
      <c r="L41" s="12"/>
      <c r="M41" s="12"/>
      <c r="N41" s="12"/>
      <c r="O41" s="12"/>
      <c r="P41" s="12"/>
      <c r="Q41" s="12"/>
      <c r="R41" s="12"/>
      <c r="S41" s="12"/>
      <c r="T41" s="12"/>
      <c r="U41" s="12"/>
      <c r="V41" s="12"/>
      <c r="W41" s="18"/>
      <c r="X41" s="18"/>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5"/>
      <c r="CT41" s="15"/>
      <c r="CU41" s="15"/>
      <c r="CV41" s="15"/>
      <c r="CW41" s="15"/>
      <c r="CX41" s="15"/>
    </row>
    <row r="42" spans="11:102" x14ac:dyDescent="0.15">
      <c r="K42" s="16"/>
      <c r="L42" s="12"/>
      <c r="M42" s="12"/>
      <c r="N42" s="12"/>
      <c r="O42" s="12"/>
      <c r="P42" s="12"/>
      <c r="Q42" s="12"/>
      <c r="R42" s="12"/>
      <c r="S42" s="12"/>
      <c r="T42" s="12"/>
      <c r="U42" s="12"/>
      <c r="V42" s="12"/>
      <c r="W42" s="18"/>
      <c r="X42" s="18"/>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5"/>
      <c r="CT42" s="15"/>
      <c r="CU42" s="15"/>
      <c r="CV42" s="15"/>
      <c r="CW42" s="15"/>
      <c r="CX42" s="15"/>
    </row>
    <row r="43" spans="11:102" x14ac:dyDescent="0.15">
      <c r="K43" s="16"/>
      <c r="L43" s="12"/>
      <c r="M43" s="12"/>
      <c r="N43" s="12"/>
      <c r="O43" s="12"/>
      <c r="P43" s="12"/>
      <c r="Q43" s="12"/>
      <c r="R43" s="12"/>
      <c r="S43" s="12"/>
      <c r="T43" s="12"/>
      <c r="U43" s="12"/>
      <c r="V43" s="12"/>
      <c r="W43" s="18"/>
      <c r="X43" s="18"/>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5"/>
      <c r="CT43" s="15"/>
      <c r="CU43" s="15"/>
      <c r="CV43" s="15"/>
      <c r="CW43" s="15"/>
      <c r="CX43" s="15"/>
    </row>
    <row r="44" spans="11:102" x14ac:dyDescent="0.15">
      <c r="K44" s="16"/>
      <c r="L44" s="12"/>
      <c r="M44" s="12"/>
      <c r="N44" s="12"/>
      <c r="O44" s="12"/>
      <c r="P44" s="12"/>
      <c r="Q44" s="12"/>
      <c r="R44" s="12"/>
      <c r="S44" s="12"/>
      <c r="T44" s="12"/>
      <c r="U44" s="12"/>
      <c r="V44" s="12"/>
      <c r="W44" s="18"/>
      <c r="X44" s="18"/>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5"/>
      <c r="CT44" s="15"/>
      <c r="CU44" s="15"/>
      <c r="CV44" s="15"/>
      <c r="CW44" s="15"/>
      <c r="CX44" s="15"/>
    </row>
    <row r="45" spans="11:102" x14ac:dyDescent="0.15">
      <c r="K45" s="16"/>
      <c r="L45" s="12"/>
      <c r="M45" s="12"/>
      <c r="N45" s="12"/>
      <c r="O45" s="12"/>
      <c r="P45" s="12"/>
      <c r="Q45" s="12"/>
      <c r="R45" s="12"/>
      <c r="S45" s="12"/>
      <c r="T45" s="12"/>
      <c r="U45" s="12"/>
      <c r="V45" s="12"/>
      <c r="W45" s="18"/>
      <c r="X45" s="18"/>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5"/>
      <c r="CT45" s="15"/>
      <c r="CU45" s="15"/>
      <c r="CV45" s="15"/>
      <c r="CW45" s="15"/>
      <c r="CX45" s="15"/>
    </row>
    <row r="145" spans="2:101" s="5" customFormat="1" ht="18" customHeight="1" x14ac:dyDescent="0.15">
      <c r="B145" s="2"/>
      <c r="C145" s="2"/>
      <c r="D145" s="2"/>
      <c r="E145" s="2"/>
      <c r="F145" s="2"/>
      <c r="G145" s="2"/>
      <c r="H145" s="2"/>
      <c r="I145" s="2"/>
      <c r="J145" s="2"/>
      <c r="K145" s="2"/>
      <c r="L145" s="1"/>
      <c r="M145" s="1"/>
      <c r="N145" s="1"/>
      <c r="O145" s="1"/>
      <c r="P145" s="1"/>
      <c r="Q145" s="1"/>
      <c r="R145" s="1"/>
      <c r="S145" s="1"/>
      <c r="T145" s="1"/>
      <c r="U145" s="1"/>
      <c r="V145" s="1"/>
      <c r="W145" s="10"/>
      <c r="X145" s="10"/>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T145" s="6"/>
      <c r="CU145" s="6"/>
      <c r="CV145" s="6"/>
      <c r="CW145" s="6"/>
    </row>
    <row r="162" spans="1:102" s="4" customFormat="1" ht="18" customHeight="1" x14ac:dyDescent="0.15">
      <c r="A162" s="1"/>
      <c r="B162" s="2"/>
      <c r="C162" s="2"/>
      <c r="D162" s="2"/>
      <c r="E162" s="2"/>
      <c r="F162" s="2"/>
      <c r="G162" s="2"/>
      <c r="H162" s="2"/>
      <c r="I162" s="2"/>
      <c r="J162" s="2"/>
      <c r="K162" s="2"/>
      <c r="L162" s="1"/>
      <c r="M162" s="1"/>
      <c r="N162" s="1"/>
      <c r="O162" s="1"/>
      <c r="P162" s="1"/>
      <c r="Q162" s="1"/>
      <c r="R162" s="1"/>
      <c r="S162" s="1"/>
      <c r="T162" s="1"/>
      <c r="U162" s="1"/>
      <c r="V162" s="1"/>
      <c r="W162" s="10"/>
      <c r="X162" s="10"/>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5"/>
      <c r="CT162" s="5"/>
      <c r="CU162" s="5"/>
      <c r="CV162" s="5"/>
      <c r="CW162" s="5"/>
      <c r="CX162" s="6"/>
    </row>
    <row r="163" spans="1:102" ht="18" customHeight="1" x14ac:dyDescent="0.15"/>
    <row r="164" spans="1:102" ht="18" customHeight="1" x14ac:dyDescent="0.15"/>
    <row r="165" spans="1:102" ht="18" customHeight="1" x14ac:dyDescent="0.15"/>
    <row r="166" spans="1:102" ht="18" customHeight="1" x14ac:dyDescent="0.15"/>
    <row r="167" spans="1:102" ht="18" customHeight="1" x14ac:dyDescent="0.15"/>
    <row r="168" spans="1:102" ht="18" customHeight="1" x14ac:dyDescent="0.15"/>
    <row r="169" spans="1:102" s="2" customFormat="1" ht="18" customHeight="1" x14ac:dyDescent="0.15">
      <c r="A169" s="1"/>
      <c r="L169" s="1"/>
      <c r="M169" s="1"/>
      <c r="N169" s="1"/>
      <c r="O169" s="1"/>
      <c r="P169" s="1"/>
      <c r="Q169" s="1"/>
      <c r="R169" s="1"/>
      <c r="S169" s="1"/>
      <c r="T169" s="1"/>
      <c r="U169" s="1"/>
      <c r="V169" s="1"/>
      <c r="W169" s="10"/>
      <c r="X169" s="10"/>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5"/>
      <c r="CT169" s="5"/>
      <c r="CU169" s="5"/>
      <c r="CV169" s="5"/>
      <c r="CW169" s="5"/>
      <c r="CX169" s="5"/>
    </row>
    <row r="170" spans="1:102" s="2" customFormat="1" ht="18" customHeight="1" x14ac:dyDescent="0.15">
      <c r="A170" s="1"/>
      <c r="L170" s="1"/>
      <c r="M170" s="1"/>
      <c r="N170" s="1"/>
      <c r="O170" s="1"/>
      <c r="P170" s="1"/>
      <c r="Q170" s="1"/>
      <c r="R170" s="1"/>
      <c r="S170" s="1"/>
      <c r="T170" s="1"/>
      <c r="U170" s="1"/>
      <c r="V170" s="1"/>
      <c r="W170" s="10"/>
      <c r="X170" s="10"/>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5"/>
      <c r="CT170" s="5"/>
      <c r="CU170" s="5"/>
      <c r="CV170" s="5"/>
      <c r="CW170" s="5"/>
      <c r="CX170" s="5"/>
    </row>
    <row r="171" spans="1:102" s="2" customFormat="1" ht="18" customHeight="1" x14ac:dyDescent="0.15">
      <c r="A171" s="1"/>
      <c r="L171" s="1"/>
      <c r="M171" s="1"/>
      <c r="N171" s="1"/>
      <c r="O171" s="1"/>
      <c r="P171" s="1"/>
      <c r="Q171" s="1"/>
      <c r="R171" s="1"/>
      <c r="S171" s="1"/>
      <c r="T171" s="1"/>
      <c r="U171" s="1"/>
      <c r="V171" s="1"/>
      <c r="W171" s="10"/>
      <c r="X171" s="10"/>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5"/>
      <c r="CT171" s="5"/>
      <c r="CU171" s="5"/>
      <c r="CV171" s="5"/>
      <c r="CW171" s="5"/>
      <c r="CX171" s="5"/>
    </row>
    <row r="172" spans="1:102" s="2" customFormat="1" ht="18" customHeight="1" x14ac:dyDescent="0.15">
      <c r="A172" s="1"/>
      <c r="L172" s="1"/>
      <c r="M172" s="1"/>
      <c r="N172" s="1"/>
      <c r="O172" s="1"/>
      <c r="P172" s="1"/>
      <c r="Q172" s="1"/>
      <c r="R172" s="1"/>
      <c r="S172" s="1"/>
      <c r="T172" s="1"/>
      <c r="U172" s="1"/>
      <c r="V172" s="1"/>
      <c r="W172" s="10"/>
      <c r="X172" s="10"/>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5"/>
      <c r="CT172" s="5"/>
      <c r="CU172" s="5"/>
      <c r="CV172" s="5"/>
      <c r="CW172" s="5"/>
      <c r="CX172" s="5"/>
    </row>
    <row r="173" spans="1:102" s="2" customFormat="1" ht="18" customHeight="1" x14ac:dyDescent="0.15">
      <c r="A173" s="1"/>
      <c r="L173" s="1"/>
      <c r="M173" s="1"/>
      <c r="N173" s="1"/>
      <c r="O173" s="1"/>
      <c r="P173" s="1"/>
      <c r="Q173" s="1"/>
      <c r="R173" s="1"/>
      <c r="S173" s="1"/>
      <c r="T173" s="1"/>
      <c r="U173" s="1"/>
      <c r="V173" s="1"/>
      <c r="W173" s="10"/>
      <c r="X173" s="10"/>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5"/>
      <c r="CT173" s="5"/>
      <c r="CU173" s="5"/>
      <c r="CV173" s="5"/>
      <c r="CW173" s="5"/>
      <c r="CX173" s="5"/>
    </row>
    <row r="174" spans="1:102" s="2" customFormat="1" ht="18" customHeight="1" x14ac:dyDescent="0.15">
      <c r="A174" s="1"/>
      <c r="L174" s="1"/>
      <c r="M174" s="1"/>
      <c r="N174" s="1"/>
      <c r="O174" s="1"/>
      <c r="P174" s="1"/>
      <c r="Q174" s="1"/>
      <c r="R174" s="1"/>
      <c r="S174" s="1"/>
      <c r="T174" s="1"/>
      <c r="U174" s="1"/>
      <c r="V174" s="1"/>
      <c r="W174" s="10"/>
      <c r="X174" s="10"/>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5"/>
      <c r="CT174" s="5"/>
      <c r="CU174" s="5"/>
      <c r="CV174" s="5"/>
      <c r="CW174" s="5"/>
      <c r="CX174" s="5"/>
    </row>
    <row r="175" spans="1:102" s="2" customFormat="1" ht="18" customHeight="1" x14ac:dyDescent="0.15">
      <c r="A175" s="1"/>
      <c r="L175" s="1"/>
      <c r="M175" s="1"/>
      <c r="N175" s="1"/>
      <c r="O175" s="1"/>
      <c r="P175" s="1"/>
      <c r="Q175" s="1"/>
      <c r="R175" s="1"/>
      <c r="S175" s="1"/>
      <c r="T175" s="1"/>
      <c r="U175" s="1"/>
      <c r="V175" s="1"/>
      <c r="W175" s="10"/>
      <c r="X175" s="10"/>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5"/>
      <c r="CT175" s="5"/>
      <c r="CU175" s="5"/>
      <c r="CV175" s="5"/>
      <c r="CW175" s="5"/>
      <c r="CX175" s="5"/>
    </row>
    <row r="176" spans="1:102" s="2" customFormat="1" ht="18" customHeight="1" x14ac:dyDescent="0.15">
      <c r="A176" s="1"/>
      <c r="L176" s="1"/>
      <c r="M176" s="1"/>
      <c r="N176" s="1"/>
      <c r="O176" s="1"/>
      <c r="P176" s="1"/>
      <c r="Q176" s="1"/>
      <c r="R176" s="1"/>
      <c r="S176" s="1"/>
      <c r="T176" s="1"/>
      <c r="U176" s="1"/>
      <c r="V176" s="1"/>
      <c r="W176" s="10"/>
      <c r="X176" s="10"/>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5"/>
      <c r="CT176" s="5"/>
      <c r="CU176" s="5"/>
      <c r="CV176" s="5"/>
      <c r="CW176" s="5"/>
      <c r="CX176" s="5"/>
    </row>
    <row r="177" spans="1:102" s="2" customFormat="1" ht="18" customHeight="1" x14ac:dyDescent="0.15">
      <c r="A177" s="1"/>
      <c r="L177" s="1"/>
      <c r="M177" s="1"/>
      <c r="N177" s="1"/>
      <c r="O177" s="1"/>
      <c r="P177" s="1"/>
      <c r="Q177" s="1"/>
      <c r="R177" s="1"/>
      <c r="S177" s="1"/>
      <c r="T177" s="1"/>
      <c r="U177" s="1"/>
      <c r="V177" s="1"/>
      <c r="W177" s="10"/>
      <c r="X177" s="10"/>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5"/>
      <c r="CT177" s="5"/>
      <c r="CU177" s="5"/>
      <c r="CV177" s="5"/>
      <c r="CW177" s="5"/>
      <c r="CX177" s="5"/>
    </row>
    <row r="178" spans="1:102" s="2" customFormat="1" ht="18" customHeight="1" x14ac:dyDescent="0.15">
      <c r="A178" s="1"/>
      <c r="L178" s="1"/>
      <c r="M178" s="1"/>
      <c r="N178" s="1"/>
      <c r="O178" s="1"/>
      <c r="P178" s="1"/>
      <c r="Q178" s="1"/>
      <c r="R178" s="1"/>
      <c r="S178" s="1"/>
      <c r="T178" s="1"/>
      <c r="U178" s="1"/>
      <c r="V178" s="1"/>
      <c r="W178" s="10"/>
      <c r="X178" s="10"/>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5"/>
      <c r="CT178" s="5"/>
      <c r="CU178" s="5"/>
      <c r="CV178" s="5"/>
      <c r="CW178" s="5"/>
      <c r="CX178" s="5"/>
    </row>
    <row r="179" spans="1:102" s="2" customFormat="1" ht="18" customHeight="1" x14ac:dyDescent="0.15">
      <c r="A179" s="1"/>
      <c r="L179" s="1"/>
      <c r="M179" s="1"/>
      <c r="N179" s="1"/>
      <c r="O179" s="1"/>
      <c r="P179" s="1"/>
      <c r="Q179" s="1"/>
      <c r="R179" s="1"/>
      <c r="S179" s="1"/>
      <c r="T179" s="1"/>
      <c r="U179" s="1"/>
      <c r="V179" s="1"/>
      <c r="W179" s="10"/>
      <c r="X179" s="10"/>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5"/>
      <c r="CT179" s="5"/>
      <c r="CU179" s="5"/>
      <c r="CV179" s="5"/>
      <c r="CW179" s="5"/>
      <c r="CX179" s="5"/>
    </row>
    <row r="180" spans="1:102" s="2" customFormat="1" ht="18" customHeight="1" x14ac:dyDescent="0.15">
      <c r="A180" s="1"/>
      <c r="L180" s="1"/>
      <c r="M180" s="1"/>
      <c r="N180" s="1"/>
      <c r="O180" s="1"/>
      <c r="P180" s="1"/>
      <c r="Q180" s="1"/>
      <c r="R180" s="1"/>
      <c r="S180" s="1"/>
      <c r="T180" s="1"/>
      <c r="U180" s="1"/>
      <c r="V180" s="1"/>
      <c r="W180" s="10"/>
      <c r="X180" s="10"/>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5"/>
      <c r="CT180" s="5"/>
      <c r="CU180" s="5"/>
      <c r="CV180" s="5"/>
      <c r="CW180" s="5"/>
      <c r="CX180" s="5"/>
    </row>
    <row r="181" spans="1:102" s="2" customFormat="1" ht="18" customHeight="1" x14ac:dyDescent="0.15">
      <c r="A181" s="1"/>
      <c r="L181" s="1"/>
      <c r="M181" s="1"/>
      <c r="N181" s="1"/>
      <c r="O181" s="1"/>
      <c r="P181" s="1"/>
      <c r="Q181" s="1"/>
      <c r="R181" s="1"/>
      <c r="S181" s="1"/>
      <c r="T181" s="1"/>
      <c r="U181" s="1"/>
      <c r="V181" s="1"/>
      <c r="W181" s="10"/>
      <c r="X181" s="10"/>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5"/>
      <c r="CT181" s="5"/>
      <c r="CU181" s="5"/>
      <c r="CV181" s="5"/>
      <c r="CW181" s="5"/>
      <c r="CX181" s="5"/>
    </row>
    <row r="182" spans="1:102" s="2" customFormat="1" ht="18" customHeight="1" x14ac:dyDescent="0.15">
      <c r="A182" s="1"/>
      <c r="L182" s="1"/>
      <c r="M182" s="1"/>
      <c r="N182" s="1"/>
      <c r="O182" s="1"/>
      <c r="P182" s="1"/>
      <c r="Q182" s="1"/>
      <c r="R182" s="1"/>
      <c r="S182" s="1"/>
      <c r="T182" s="1"/>
      <c r="U182" s="1"/>
      <c r="V182" s="1"/>
      <c r="W182" s="10"/>
      <c r="X182" s="10"/>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5"/>
      <c r="CT182" s="5"/>
      <c r="CU182" s="5"/>
      <c r="CV182" s="5"/>
      <c r="CW182" s="5"/>
      <c r="CX182" s="5"/>
    </row>
    <row r="183" spans="1:102" s="2" customFormat="1" ht="18" customHeight="1" x14ac:dyDescent="0.15">
      <c r="A183" s="1"/>
      <c r="L183" s="1"/>
      <c r="M183" s="1"/>
      <c r="N183" s="1"/>
      <c r="O183" s="1"/>
      <c r="P183" s="1"/>
      <c r="Q183" s="1"/>
      <c r="R183" s="1"/>
      <c r="S183" s="1"/>
      <c r="T183" s="1"/>
      <c r="U183" s="1"/>
      <c r="V183" s="1"/>
      <c r="W183" s="10"/>
      <c r="X183" s="10"/>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5"/>
      <c r="CT183" s="5"/>
      <c r="CU183" s="5"/>
      <c r="CV183" s="5"/>
      <c r="CW183" s="5"/>
      <c r="CX183" s="5"/>
    </row>
    <row r="184" spans="1:102" s="2" customFormat="1" ht="18" customHeight="1" x14ac:dyDescent="0.15">
      <c r="A184" s="1"/>
      <c r="L184" s="1"/>
      <c r="M184" s="1"/>
      <c r="N184" s="1"/>
      <c r="O184" s="1"/>
      <c r="P184" s="1"/>
      <c r="Q184" s="1"/>
      <c r="R184" s="1"/>
      <c r="S184" s="1"/>
      <c r="T184" s="1"/>
      <c r="U184" s="1"/>
      <c r="V184" s="1"/>
      <c r="W184" s="10"/>
      <c r="X184" s="10"/>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5"/>
      <c r="CT184" s="5"/>
      <c r="CU184" s="5"/>
      <c r="CV184" s="5"/>
      <c r="CW184" s="5"/>
      <c r="CX184" s="5"/>
    </row>
    <row r="185" spans="1:102" s="2" customFormat="1" ht="18" customHeight="1" x14ac:dyDescent="0.15">
      <c r="A185" s="1"/>
      <c r="L185" s="1"/>
      <c r="M185" s="1"/>
      <c r="N185" s="1"/>
      <c r="O185" s="1"/>
      <c r="P185" s="1"/>
      <c r="Q185" s="1"/>
      <c r="R185" s="1"/>
      <c r="S185" s="1"/>
      <c r="T185" s="1"/>
      <c r="U185" s="1"/>
      <c r="V185" s="1"/>
      <c r="W185" s="10"/>
      <c r="X185" s="10"/>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5"/>
      <c r="CT185" s="5"/>
      <c r="CU185" s="5"/>
      <c r="CV185" s="5"/>
      <c r="CW185" s="5"/>
      <c r="CX185" s="5"/>
    </row>
    <row r="186" spans="1:102" s="2" customFormat="1" ht="18" customHeight="1" x14ac:dyDescent="0.15">
      <c r="A186" s="1"/>
      <c r="L186" s="1"/>
      <c r="M186" s="1"/>
      <c r="N186" s="1"/>
      <c r="O186" s="1"/>
      <c r="P186" s="1"/>
      <c r="Q186" s="1"/>
      <c r="R186" s="1"/>
      <c r="S186" s="1"/>
      <c r="T186" s="1"/>
      <c r="U186" s="1"/>
      <c r="V186" s="1"/>
      <c r="W186" s="10"/>
      <c r="X186" s="10"/>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5"/>
      <c r="CT186" s="5"/>
      <c r="CU186" s="5"/>
      <c r="CV186" s="5"/>
      <c r="CW186" s="5"/>
      <c r="CX186" s="5"/>
    </row>
    <row r="187" spans="1:102" s="2" customFormat="1" ht="18" customHeight="1" x14ac:dyDescent="0.15">
      <c r="A187" s="1"/>
      <c r="L187" s="1"/>
      <c r="M187" s="1"/>
      <c r="N187" s="1"/>
      <c r="O187" s="1"/>
      <c r="P187" s="1"/>
      <c r="Q187" s="1"/>
      <c r="R187" s="1"/>
      <c r="S187" s="1"/>
      <c r="T187" s="1"/>
      <c r="U187" s="1"/>
      <c r="V187" s="1"/>
      <c r="W187" s="10"/>
      <c r="X187" s="10"/>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5"/>
      <c r="CT187" s="5"/>
      <c r="CU187" s="5"/>
      <c r="CV187" s="5"/>
      <c r="CW187" s="5"/>
      <c r="CX187" s="5"/>
    </row>
    <row r="346" spans="1:102" s="4" customFormat="1" ht="18" customHeight="1" x14ac:dyDescent="0.15">
      <c r="A346" s="1"/>
      <c r="B346" s="2"/>
      <c r="C346" s="2"/>
      <c r="D346" s="2"/>
      <c r="E346" s="2"/>
      <c r="F346" s="2"/>
      <c r="G346" s="2"/>
      <c r="H346" s="2"/>
      <c r="I346" s="2"/>
      <c r="J346" s="2"/>
      <c r="K346" s="2"/>
      <c r="L346" s="1"/>
      <c r="M346" s="1"/>
      <c r="N346" s="1"/>
      <c r="O346" s="1"/>
      <c r="P346" s="1"/>
      <c r="Q346" s="1"/>
      <c r="R346" s="1"/>
      <c r="S346" s="1"/>
      <c r="T346" s="1"/>
      <c r="U346" s="1"/>
      <c r="V346" s="1"/>
      <c r="W346" s="10"/>
      <c r="X346" s="10"/>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5"/>
      <c r="CT346" s="5"/>
      <c r="CU346" s="5"/>
      <c r="CV346" s="5"/>
      <c r="CW346" s="5"/>
      <c r="CX346" s="6"/>
    </row>
    <row r="364" spans="2:101" s="5" customFormat="1" ht="18" customHeight="1" x14ac:dyDescent="0.15">
      <c r="B364" s="2"/>
      <c r="C364" s="2"/>
      <c r="D364" s="2"/>
      <c r="E364" s="2"/>
      <c r="F364" s="2"/>
      <c r="G364" s="2"/>
      <c r="H364" s="2"/>
      <c r="I364" s="2"/>
      <c r="J364" s="2"/>
      <c r="K364" s="2"/>
      <c r="L364" s="1"/>
      <c r="M364" s="1"/>
      <c r="N364" s="1"/>
      <c r="O364" s="1"/>
      <c r="P364" s="1"/>
      <c r="Q364" s="1"/>
      <c r="R364" s="1"/>
      <c r="S364" s="1"/>
      <c r="T364" s="1"/>
      <c r="U364" s="1"/>
      <c r="V364" s="1"/>
      <c r="W364" s="10"/>
      <c r="X364" s="10"/>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T364" s="6"/>
      <c r="CU364" s="6"/>
      <c r="CV364" s="6"/>
      <c r="CW364" s="6"/>
    </row>
    <row r="384" spans="1:102" s="4" customFormat="1" ht="18" customHeight="1" x14ac:dyDescent="0.15">
      <c r="A384" s="1"/>
      <c r="B384" s="2"/>
      <c r="C384" s="2"/>
      <c r="D384" s="2"/>
      <c r="E384" s="2"/>
      <c r="F384" s="2"/>
      <c r="G384" s="2"/>
      <c r="H384" s="2"/>
      <c r="I384" s="2"/>
      <c r="J384" s="2"/>
      <c r="K384" s="2"/>
      <c r="L384" s="1"/>
      <c r="M384" s="1"/>
      <c r="N384" s="1"/>
      <c r="O384" s="1"/>
      <c r="P384" s="1"/>
      <c r="Q384" s="1"/>
      <c r="R384" s="1"/>
      <c r="S384" s="1"/>
      <c r="T384" s="1"/>
      <c r="U384" s="1"/>
      <c r="V384" s="1"/>
      <c r="W384" s="10"/>
      <c r="X384" s="10"/>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5"/>
      <c r="CT384" s="5"/>
      <c r="CU384" s="5"/>
      <c r="CV384" s="5"/>
      <c r="CW384" s="5"/>
      <c r="CX384" s="6"/>
    </row>
    <row r="509" ht="18" customHeight="1" x14ac:dyDescent="0.15"/>
    <row r="510" ht="18" customHeight="1" x14ac:dyDescent="0.15"/>
    <row r="511" ht="18" customHeight="1" x14ac:dyDescent="0.15"/>
    <row r="512" ht="18" customHeight="1" x14ac:dyDescent="0.15"/>
    <row r="513" spans="2:102" ht="18" customHeight="1" x14ac:dyDescent="0.15"/>
    <row r="514" spans="2:102" ht="18" customHeight="1" x14ac:dyDescent="0.15"/>
    <row r="515" spans="2:102" ht="18" customHeight="1" x14ac:dyDescent="0.15"/>
    <row r="516" spans="2:102" ht="18" customHeight="1" x14ac:dyDescent="0.15"/>
    <row r="517" spans="2:102" ht="18" customHeight="1" x14ac:dyDescent="0.15"/>
    <row r="518" spans="2:102" ht="18" customHeight="1" x14ac:dyDescent="0.15"/>
    <row r="519" spans="2:102" ht="18" customHeight="1" x14ac:dyDescent="0.15">
      <c r="CT519" s="1"/>
      <c r="CU519" s="1"/>
      <c r="CV519" s="1"/>
      <c r="CW519" s="1"/>
      <c r="CX519" s="1"/>
    </row>
    <row r="520" spans="2:102" ht="18" customHeight="1" x14ac:dyDescent="0.15">
      <c r="CT520" s="1"/>
      <c r="CU520" s="1"/>
      <c r="CV520" s="1"/>
      <c r="CW520" s="1"/>
      <c r="CX520" s="1"/>
    </row>
    <row r="521" spans="2:102" ht="18" customHeight="1" x14ac:dyDescent="0.15">
      <c r="CT521" s="1"/>
      <c r="CU521" s="1"/>
      <c r="CV521" s="1"/>
      <c r="CW521" s="1"/>
      <c r="CX521" s="1"/>
    </row>
    <row r="522" spans="2:102" ht="18" customHeight="1" x14ac:dyDescent="0.15">
      <c r="CT522" s="1"/>
      <c r="CU522" s="1"/>
      <c r="CV522" s="1"/>
      <c r="CW522" s="1"/>
      <c r="CX522" s="1"/>
    </row>
    <row r="523" spans="2:102" ht="18" customHeight="1" x14ac:dyDescent="0.15">
      <c r="CT523" s="1"/>
      <c r="CU523" s="1"/>
      <c r="CV523" s="1"/>
      <c r="CW523" s="1"/>
      <c r="CX523" s="1"/>
    </row>
    <row r="524" spans="2:102" ht="18" customHeight="1" x14ac:dyDescent="0.15">
      <c r="B524" s="1"/>
      <c r="C524" s="1"/>
      <c r="D524" s="1"/>
      <c r="E524" s="1"/>
      <c r="F524" s="1"/>
      <c r="G524" s="1"/>
      <c r="H524" s="1"/>
      <c r="I524" s="1"/>
      <c r="J524" s="1"/>
      <c r="CT524" s="1"/>
      <c r="CU524" s="1"/>
      <c r="CV524" s="1"/>
      <c r="CW524" s="1"/>
      <c r="CX524" s="1"/>
    </row>
    <row r="525" spans="2:102" ht="18" customHeight="1" x14ac:dyDescent="0.15">
      <c r="B525" s="1"/>
      <c r="C525" s="1"/>
      <c r="D525" s="1"/>
      <c r="E525" s="1"/>
      <c r="F525" s="1"/>
      <c r="G525" s="1"/>
      <c r="H525" s="1"/>
      <c r="I525" s="1"/>
      <c r="J525" s="1"/>
      <c r="K525" s="1"/>
      <c r="W525" s="1"/>
      <c r="X525" s="1"/>
      <c r="CS525" s="1"/>
      <c r="CT525" s="1"/>
      <c r="CU525" s="1"/>
      <c r="CV525" s="1"/>
      <c r="CW525" s="1"/>
      <c r="CX525" s="1"/>
    </row>
    <row r="526" spans="2:102" ht="18" customHeight="1" x14ac:dyDescent="0.15">
      <c r="B526" s="1"/>
      <c r="C526" s="1"/>
      <c r="D526" s="1"/>
      <c r="E526" s="1"/>
      <c r="F526" s="1"/>
      <c r="G526" s="1"/>
      <c r="H526" s="1"/>
      <c r="I526" s="1"/>
      <c r="J526" s="1"/>
      <c r="K526" s="1"/>
      <c r="W526" s="1"/>
      <c r="X526" s="1"/>
      <c r="CS526" s="1"/>
      <c r="CT526" s="1"/>
      <c r="CU526" s="1"/>
      <c r="CV526" s="1"/>
      <c r="CW526" s="1"/>
      <c r="CX526" s="1"/>
    </row>
    <row r="527" spans="2:102" ht="18" customHeight="1" x14ac:dyDescent="0.15">
      <c r="B527" s="1"/>
      <c r="C527" s="1"/>
      <c r="D527" s="1"/>
      <c r="E527" s="1"/>
      <c r="F527" s="1"/>
      <c r="G527" s="1"/>
      <c r="H527" s="1"/>
      <c r="I527" s="1"/>
      <c r="J527" s="1"/>
      <c r="K527" s="1"/>
      <c r="W527" s="1"/>
      <c r="X527" s="1"/>
      <c r="CS527" s="1"/>
      <c r="CT527" s="1"/>
      <c r="CU527" s="1"/>
      <c r="CV527" s="1"/>
      <c r="CW527" s="1"/>
      <c r="CX527" s="1"/>
    </row>
    <row r="528" spans="2:102" ht="18" customHeight="1" x14ac:dyDescent="0.15">
      <c r="B528" s="1"/>
      <c r="C528" s="1"/>
      <c r="D528" s="1"/>
      <c r="E528" s="1"/>
      <c r="F528" s="1"/>
      <c r="G528" s="1"/>
      <c r="H528" s="1"/>
      <c r="I528" s="1"/>
      <c r="J528" s="1"/>
      <c r="K528" s="1"/>
      <c r="W528" s="1"/>
      <c r="X528" s="1"/>
      <c r="CS528" s="1"/>
      <c r="CT528" s="1"/>
      <c r="CU528" s="1"/>
      <c r="CV528" s="1"/>
      <c r="CW528" s="1"/>
      <c r="CX528" s="1"/>
    </row>
    <row r="529" s="1" customFormat="1" ht="18" customHeight="1" x14ac:dyDescent="0.15"/>
    <row r="530" s="1" customFormat="1" ht="18" customHeight="1" x14ac:dyDescent="0.15"/>
    <row r="531" s="1" customFormat="1" ht="18" customHeight="1" x14ac:dyDescent="0.15"/>
    <row r="532" s="1" customFormat="1" ht="18" customHeight="1" x14ac:dyDescent="0.15"/>
    <row r="533" s="1" customFormat="1" ht="18" customHeight="1" x14ac:dyDescent="0.15"/>
    <row r="534" s="1" customFormat="1" ht="18" customHeight="1" x14ac:dyDescent="0.15"/>
    <row r="535" s="1" customFormat="1" ht="18" customHeight="1" x14ac:dyDescent="0.15"/>
    <row r="536" s="1" customFormat="1" ht="18" customHeight="1" x14ac:dyDescent="0.15"/>
    <row r="537" s="1" customFormat="1" ht="18" customHeight="1" x14ac:dyDescent="0.15"/>
    <row r="538" s="1" customFormat="1" ht="18" customHeight="1" x14ac:dyDescent="0.15"/>
    <row r="539" s="1" customFormat="1" ht="18" customHeight="1" x14ac:dyDescent="0.15"/>
    <row r="540" s="1" customFormat="1" ht="18" customHeight="1" x14ac:dyDescent="0.15"/>
    <row r="541" s="1" customFormat="1" ht="18" customHeight="1" x14ac:dyDescent="0.15"/>
    <row r="542" s="1" customFormat="1" ht="18" customHeight="1" x14ac:dyDescent="0.15"/>
    <row r="543" s="1" customFormat="1" ht="18" customHeight="1" x14ac:dyDescent="0.15"/>
    <row r="544" s="1" customFormat="1" ht="18" customHeight="1" x14ac:dyDescent="0.15"/>
    <row r="545" spans="2:102" ht="18" customHeight="1" x14ac:dyDescent="0.15">
      <c r="B545" s="1"/>
      <c r="C545" s="1"/>
      <c r="D545" s="1"/>
      <c r="E545" s="1"/>
      <c r="F545" s="1"/>
      <c r="G545" s="1"/>
      <c r="H545" s="1"/>
      <c r="I545" s="1"/>
      <c r="J545" s="1"/>
      <c r="K545" s="1"/>
      <c r="W545" s="1"/>
      <c r="X545" s="1"/>
      <c r="CS545" s="1"/>
      <c r="CT545" s="1"/>
      <c r="CU545" s="1"/>
      <c r="CV545" s="1"/>
      <c r="CW545" s="1"/>
      <c r="CX545" s="1"/>
    </row>
    <row r="546" spans="2:102" ht="18" customHeight="1" x14ac:dyDescent="0.15">
      <c r="B546" s="1"/>
      <c r="C546" s="1"/>
      <c r="D546" s="1"/>
      <c r="E546" s="1"/>
      <c r="F546" s="1"/>
      <c r="G546" s="1"/>
      <c r="H546" s="1"/>
      <c r="I546" s="1"/>
      <c r="J546" s="1"/>
      <c r="K546" s="1"/>
      <c r="W546" s="1"/>
      <c r="X546" s="1"/>
      <c r="CS546" s="1"/>
      <c r="CT546" s="1"/>
      <c r="CU546" s="1"/>
      <c r="CV546" s="1"/>
      <c r="CW546" s="1"/>
      <c r="CX546" s="1"/>
    </row>
    <row r="547" spans="2:102" x14ac:dyDescent="0.15">
      <c r="B547" s="1"/>
      <c r="C547" s="1"/>
      <c r="D547" s="1"/>
      <c r="E547" s="1"/>
      <c r="F547" s="1"/>
      <c r="G547" s="1"/>
      <c r="H547" s="1"/>
      <c r="I547" s="1"/>
      <c r="J547" s="1"/>
      <c r="K547" s="1"/>
      <c r="W547" s="1"/>
      <c r="X547" s="1"/>
      <c r="CS547" s="1"/>
    </row>
    <row r="548" spans="2:102" x14ac:dyDescent="0.15">
      <c r="B548" s="1"/>
      <c r="C548" s="1"/>
      <c r="D548" s="1"/>
      <c r="E548" s="1"/>
      <c r="F548" s="1"/>
      <c r="G548" s="1"/>
      <c r="H548" s="1"/>
      <c r="I548" s="1"/>
      <c r="J548" s="1"/>
      <c r="K548" s="1"/>
      <c r="W548" s="1"/>
      <c r="X548" s="1"/>
      <c r="CS548" s="1"/>
    </row>
    <row r="549" spans="2:102" x14ac:dyDescent="0.15">
      <c r="B549" s="1"/>
      <c r="C549" s="1"/>
      <c r="D549" s="1"/>
      <c r="E549" s="1"/>
      <c r="F549" s="1"/>
      <c r="G549" s="1"/>
      <c r="H549" s="1"/>
      <c r="I549" s="1"/>
      <c r="J549" s="1"/>
      <c r="K549" s="1"/>
      <c r="W549" s="1"/>
      <c r="X549" s="1"/>
      <c r="CS549" s="1"/>
    </row>
    <row r="550" spans="2:102" x14ac:dyDescent="0.15">
      <c r="B550" s="1"/>
      <c r="C550" s="1"/>
      <c r="D550" s="1"/>
      <c r="E550" s="1"/>
      <c r="F550" s="1"/>
      <c r="G550" s="1"/>
      <c r="H550" s="1"/>
      <c r="I550" s="1"/>
      <c r="J550" s="1"/>
      <c r="K550" s="1"/>
      <c r="W550" s="1"/>
      <c r="X550" s="1"/>
      <c r="CS550" s="1"/>
    </row>
    <row r="551" spans="2:102" x14ac:dyDescent="0.15">
      <c r="B551" s="1"/>
      <c r="C551" s="1"/>
      <c r="D551" s="1"/>
      <c r="E551" s="1"/>
      <c r="F551" s="1"/>
      <c r="G551" s="1"/>
      <c r="H551" s="1"/>
      <c r="I551" s="1"/>
      <c r="J551" s="1"/>
      <c r="K551" s="1"/>
      <c r="W551" s="1"/>
      <c r="X551" s="1"/>
      <c r="CS551" s="1"/>
    </row>
    <row r="552" spans="2:102" x14ac:dyDescent="0.15">
      <c r="K552" s="1"/>
      <c r="W552" s="1"/>
      <c r="X552" s="1"/>
      <c r="CS552" s="1"/>
    </row>
  </sheetData>
  <mergeCells count="44">
    <mergeCell ref="CX5:DD5"/>
    <mergeCell ref="B5:F5"/>
    <mergeCell ref="G5:K5"/>
    <mergeCell ref="L5:R5"/>
    <mergeCell ref="S5:U5"/>
    <mergeCell ref="V5:X5"/>
    <mergeCell ref="Y5:AX5"/>
    <mergeCell ref="AY5:BN5"/>
    <mergeCell ref="BO5:BW5"/>
    <mergeCell ref="BX5:CA5"/>
    <mergeCell ref="CB5:CD5"/>
    <mergeCell ref="CE5:CK5"/>
    <mergeCell ref="CL5:CS5"/>
    <mergeCell ref="B4:F4"/>
    <mergeCell ref="G4:K4"/>
    <mergeCell ref="V3:X3"/>
    <mergeCell ref="Y3:AQ3"/>
    <mergeCell ref="CX4:DD4"/>
    <mergeCell ref="V4:X4"/>
    <mergeCell ref="Y4:AX4"/>
    <mergeCell ref="AY4:BN4"/>
    <mergeCell ref="BO4:BW4"/>
    <mergeCell ref="BX4:CA4"/>
    <mergeCell ref="CB4:CD4"/>
    <mergeCell ref="CE4:CK4"/>
    <mergeCell ref="CL4:CS4"/>
    <mergeCell ref="L4:R4"/>
    <mergeCell ref="S4:U4"/>
    <mergeCell ref="BO3:BW3"/>
    <mergeCell ref="BX3:CA3"/>
    <mergeCell ref="AR3:AX3"/>
    <mergeCell ref="B1:BW2"/>
    <mergeCell ref="BX1:DD1"/>
    <mergeCell ref="BX2:CA2"/>
    <mergeCell ref="CB2:DD2"/>
    <mergeCell ref="B3:F3"/>
    <mergeCell ref="G3:K3"/>
    <mergeCell ref="L3:R3"/>
    <mergeCell ref="S3:U3"/>
    <mergeCell ref="CB3:CD3"/>
    <mergeCell ref="CE3:CK3"/>
    <mergeCell ref="CL3:CS3"/>
    <mergeCell ref="CX3:DD3"/>
    <mergeCell ref="AY3:BN3"/>
  </mergeCells>
  <phoneticPr fontId="3"/>
  <conditionalFormatting sqref="BX2">
    <cfRule type="expression" dxfId="6" priority="1">
      <formula>TODAY()&gt;$BX$2</formula>
    </cfRule>
  </conditionalFormatting>
  <printOptions horizontalCentered="1"/>
  <pageMargins left="0.23622047244094491" right="0.23622047244094491" top="0.74803149606299213" bottom="0.74803149606299213" header="0.31496062992125984" footer="0.31496062992125984"/>
  <pageSetup paperSize="9"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pageSetUpPr fitToPage="1"/>
  </sheetPr>
  <dimension ref="A1:DD562"/>
  <sheetViews>
    <sheetView view="pageBreakPreview" zoomScale="106" zoomScaleNormal="106" zoomScaleSheetLayoutView="106" workbookViewId="0">
      <selection activeCell="CE5" sqref="CE5:CK5"/>
    </sheetView>
  </sheetViews>
  <sheetFormatPr defaultColWidth="9" defaultRowHeight="13.5" outlineLevelCol="1" x14ac:dyDescent="0.15"/>
  <cols>
    <col min="1" max="1" width="1.625" style="1" customWidth="1"/>
    <col min="2" max="11" width="1.625" style="2" customWidth="1"/>
    <col min="12" max="20" width="1.625" style="1" customWidth="1"/>
    <col min="21" max="22" width="1.625" style="1" customWidth="1" outlineLevel="1"/>
    <col min="23" max="24" width="1.625" style="10" customWidth="1"/>
    <col min="25" max="75" width="1.625" style="1" customWidth="1"/>
    <col min="76" max="79" width="2.625" style="1" customWidth="1"/>
    <col min="80" max="96" width="1.625" style="1" customWidth="1"/>
    <col min="97" max="97" width="1.625" style="5" customWidth="1"/>
    <col min="98" max="98" width="5.25" style="5" hidden="1" customWidth="1" outlineLevel="1"/>
    <col min="99" max="99" width="11" style="5" hidden="1" customWidth="1" outlineLevel="1"/>
    <col min="100" max="101" width="31.25" style="5" hidden="1" customWidth="1" outlineLevel="1"/>
    <col min="102" max="102" width="1.625" style="5" customWidth="1" collapsed="1"/>
    <col min="103" max="108" width="1.625" style="1" customWidth="1"/>
    <col min="109" max="16384" width="9" style="1"/>
  </cols>
  <sheetData>
    <row r="1" spans="1:108"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6"/>
      <c r="BX1" s="491" t="s">
        <v>89</v>
      </c>
      <c r="BY1" s="492"/>
      <c r="BZ1" s="492"/>
      <c r="CA1" s="492"/>
      <c r="CB1" s="492"/>
      <c r="CC1" s="492"/>
      <c r="CD1" s="492"/>
      <c r="CE1" s="492"/>
      <c r="CF1" s="492"/>
      <c r="CG1" s="492"/>
      <c r="CH1" s="492"/>
      <c r="CI1" s="492"/>
      <c r="CJ1" s="492"/>
      <c r="CK1" s="492"/>
      <c r="CL1" s="492"/>
      <c r="CM1" s="492"/>
      <c r="CN1" s="492"/>
      <c r="CO1" s="492"/>
      <c r="CP1" s="492"/>
      <c r="CQ1" s="492"/>
      <c r="CR1" s="492"/>
      <c r="CS1" s="492"/>
      <c r="CT1" s="492"/>
      <c r="CU1" s="492"/>
      <c r="CV1" s="492"/>
      <c r="CW1" s="492"/>
      <c r="CX1" s="492"/>
      <c r="CY1" s="492"/>
      <c r="CZ1" s="492"/>
      <c r="DA1" s="492"/>
      <c r="DB1" s="492"/>
      <c r="DC1" s="492"/>
      <c r="DD1" s="493"/>
    </row>
    <row r="2" spans="1:108"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8"/>
      <c r="BX2" s="382" t="s">
        <v>57</v>
      </c>
      <c r="BY2" s="382"/>
      <c r="BZ2" s="382"/>
      <c r="CA2" s="382"/>
      <c r="CB2" s="582" t="s">
        <v>109</v>
      </c>
      <c r="CC2" s="582"/>
      <c r="CD2" s="582"/>
      <c r="CE2" s="582"/>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582"/>
      <c r="DD2" s="582"/>
    </row>
    <row r="3" spans="1:108" s="3" customFormat="1" ht="30" customHeight="1" x14ac:dyDescent="0.15">
      <c r="A3" s="7"/>
      <c r="B3" s="387" t="s">
        <v>204</v>
      </c>
      <c r="C3" s="388"/>
      <c r="D3" s="388"/>
      <c r="E3" s="388"/>
      <c r="F3" s="389"/>
      <c r="G3" s="387" t="s">
        <v>194</v>
      </c>
      <c r="H3" s="388"/>
      <c r="I3" s="388"/>
      <c r="J3" s="388"/>
      <c r="K3" s="389"/>
      <c r="L3" s="390" t="s">
        <v>2</v>
      </c>
      <c r="M3" s="391"/>
      <c r="N3" s="391"/>
      <c r="O3" s="391"/>
      <c r="P3" s="391"/>
      <c r="Q3" s="391"/>
      <c r="R3" s="392"/>
      <c r="S3" s="390" t="s">
        <v>75</v>
      </c>
      <c r="T3" s="391"/>
      <c r="U3" s="392"/>
      <c r="V3" s="403" t="s">
        <v>54</v>
      </c>
      <c r="W3" s="404"/>
      <c r="X3" s="405"/>
      <c r="Y3" s="406" t="s">
        <v>3</v>
      </c>
      <c r="Z3" s="407"/>
      <c r="AA3" s="407"/>
      <c r="AB3" s="407"/>
      <c r="AC3" s="407"/>
      <c r="AD3" s="407"/>
      <c r="AE3" s="407"/>
      <c r="AF3" s="407"/>
      <c r="AG3" s="407"/>
      <c r="AH3" s="407"/>
      <c r="AI3" s="407"/>
      <c r="AJ3" s="407"/>
      <c r="AK3" s="407"/>
      <c r="AL3" s="407"/>
      <c r="AM3" s="407"/>
      <c r="AN3" s="407"/>
      <c r="AO3" s="407"/>
      <c r="AP3" s="407"/>
      <c r="AQ3" s="407"/>
      <c r="AR3" s="408" t="s">
        <v>4</v>
      </c>
      <c r="AS3" s="409"/>
      <c r="AT3" s="409"/>
      <c r="AU3" s="409"/>
      <c r="AV3" s="409"/>
      <c r="AW3" s="409"/>
      <c r="AX3" s="410"/>
      <c r="AY3" s="397" t="s">
        <v>5</v>
      </c>
      <c r="AZ3" s="398"/>
      <c r="BA3" s="398"/>
      <c r="BB3" s="398"/>
      <c r="BC3" s="398"/>
      <c r="BD3" s="398"/>
      <c r="BE3" s="398"/>
      <c r="BF3" s="398"/>
      <c r="BG3" s="398"/>
      <c r="BH3" s="398"/>
      <c r="BI3" s="398"/>
      <c r="BJ3" s="398"/>
      <c r="BK3" s="398"/>
      <c r="BL3" s="398"/>
      <c r="BM3" s="398"/>
      <c r="BN3" s="399"/>
      <c r="BO3" s="400" t="s">
        <v>6</v>
      </c>
      <c r="BP3" s="401"/>
      <c r="BQ3" s="401"/>
      <c r="BR3" s="401"/>
      <c r="BS3" s="401"/>
      <c r="BT3" s="401"/>
      <c r="BU3" s="401"/>
      <c r="BV3" s="401"/>
      <c r="BW3" s="402"/>
      <c r="BX3" s="393" t="s">
        <v>7</v>
      </c>
      <c r="BY3" s="393"/>
      <c r="BZ3" s="393"/>
      <c r="CA3" s="393"/>
      <c r="CB3" s="393" t="s">
        <v>8</v>
      </c>
      <c r="CC3" s="393"/>
      <c r="CD3" s="393"/>
      <c r="CE3" s="394" t="s">
        <v>9</v>
      </c>
      <c r="CF3" s="394"/>
      <c r="CG3" s="394"/>
      <c r="CH3" s="394"/>
      <c r="CI3" s="394"/>
      <c r="CJ3" s="394"/>
      <c r="CK3" s="394"/>
      <c r="CL3" s="395" t="s">
        <v>15</v>
      </c>
      <c r="CM3" s="395"/>
      <c r="CN3" s="395"/>
      <c r="CO3" s="395"/>
      <c r="CP3" s="395"/>
      <c r="CQ3" s="395"/>
      <c r="CR3" s="395"/>
      <c r="CS3" s="395"/>
      <c r="CT3" s="25" t="s">
        <v>1</v>
      </c>
      <c r="CU3" s="26" t="s">
        <v>26</v>
      </c>
      <c r="CV3" s="26" t="s">
        <v>27</v>
      </c>
      <c r="CW3" s="26" t="s">
        <v>10</v>
      </c>
      <c r="CX3" s="396" t="s">
        <v>20</v>
      </c>
      <c r="CY3" s="396"/>
      <c r="CZ3" s="396"/>
      <c r="DA3" s="396"/>
      <c r="DB3" s="396"/>
      <c r="DC3" s="396"/>
      <c r="DD3" s="396"/>
    </row>
    <row r="4" spans="1:108" ht="30" customHeight="1" x14ac:dyDescent="0.15">
      <c r="B4" s="217">
        <v>45068</v>
      </c>
      <c r="C4" s="218"/>
      <c r="D4" s="218"/>
      <c r="E4" s="218"/>
      <c r="F4" s="219"/>
      <c r="G4" s="362">
        <v>15</v>
      </c>
      <c r="H4" s="363"/>
      <c r="I4" s="363"/>
      <c r="J4" s="363"/>
      <c r="K4" s="364"/>
      <c r="L4" s="241" t="s">
        <v>117</v>
      </c>
      <c r="M4" s="221"/>
      <c r="N4" s="221"/>
      <c r="O4" s="221"/>
      <c r="P4" s="221"/>
      <c r="Q4" s="221"/>
      <c r="R4" s="222"/>
      <c r="S4" s="229"/>
      <c r="T4" s="230"/>
      <c r="U4" s="231"/>
      <c r="V4" s="229">
        <v>45093</v>
      </c>
      <c r="W4" s="230"/>
      <c r="X4" s="231"/>
      <c r="Y4" s="275" t="s">
        <v>155</v>
      </c>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2"/>
      <c r="AY4" s="241" t="s">
        <v>119</v>
      </c>
      <c r="AZ4" s="221"/>
      <c r="BA4" s="221"/>
      <c r="BB4" s="221"/>
      <c r="BC4" s="221"/>
      <c r="BD4" s="221"/>
      <c r="BE4" s="221"/>
      <c r="BF4" s="221"/>
      <c r="BG4" s="221"/>
      <c r="BH4" s="221"/>
      <c r="BI4" s="221"/>
      <c r="BJ4" s="221"/>
      <c r="BK4" s="221"/>
      <c r="BL4" s="221"/>
      <c r="BM4" s="221"/>
      <c r="BN4" s="222"/>
      <c r="BO4" s="241" t="s">
        <v>120</v>
      </c>
      <c r="BP4" s="221"/>
      <c r="BQ4" s="221"/>
      <c r="BR4" s="221"/>
      <c r="BS4" s="221"/>
      <c r="BT4" s="221"/>
      <c r="BU4" s="221"/>
      <c r="BV4" s="221"/>
      <c r="BW4" s="222"/>
      <c r="BX4" s="658">
        <v>246.31800000000001</v>
      </c>
      <c r="BY4" s="659"/>
      <c r="BZ4" s="659"/>
      <c r="CA4" s="660"/>
      <c r="CB4" s="226">
        <v>2</v>
      </c>
      <c r="CC4" s="227"/>
      <c r="CD4" s="228"/>
      <c r="CE4" s="226">
        <f>BX4*CB4</f>
        <v>492.63600000000002</v>
      </c>
      <c r="CF4" s="227"/>
      <c r="CG4" s="227"/>
      <c r="CH4" s="227"/>
      <c r="CI4" s="227"/>
      <c r="CJ4" s="227"/>
      <c r="CK4" s="228"/>
      <c r="CL4" s="226">
        <f>CE4</f>
        <v>492.63600000000002</v>
      </c>
      <c r="CM4" s="227"/>
      <c r="CN4" s="227"/>
      <c r="CO4" s="227"/>
      <c r="CP4" s="227"/>
      <c r="CQ4" s="227"/>
      <c r="CR4" s="227"/>
      <c r="CS4" s="228"/>
      <c r="CT4" s="13" t="s">
        <v>11</v>
      </c>
      <c r="CU4" s="14" t="s">
        <v>12</v>
      </c>
      <c r="CV4" s="14" t="s">
        <v>13</v>
      </c>
      <c r="CW4" s="14" t="s">
        <v>14</v>
      </c>
      <c r="CX4" s="429">
        <f t="shared" ref="CX4:CX17" si="0">474100-CL4</f>
        <v>473607.364</v>
      </c>
      <c r="CY4" s="429"/>
      <c r="CZ4" s="429"/>
      <c r="DA4" s="429"/>
      <c r="DB4" s="429"/>
      <c r="DC4" s="429"/>
      <c r="DD4" s="429"/>
    </row>
    <row r="5" spans="1:108" ht="30" customHeight="1" x14ac:dyDescent="0.15">
      <c r="B5" s="217">
        <v>45092</v>
      </c>
      <c r="C5" s="218"/>
      <c r="D5" s="218"/>
      <c r="E5" s="218"/>
      <c r="F5" s="219"/>
      <c r="G5" s="283">
        <v>24</v>
      </c>
      <c r="H5" s="284"/>
      <c r="I5" s="284"/>
      <c r="J5" s="284"/>
      <c r="K5" s="285"/>
      <c r="L5" s="241" t="s">
        <v>52</v>
      </c>
      <c r="M5" s="221"/>
      <c r="N5" s="221"/>
      <c r="O5" s="221"/>
      <c r="P5" s="221"/>
      <c r="Q5" s="221"/>
      <c r="R5" s="222"/>
      <c r="S5" s="229">
        <v>45098</v>
      </c>
      <c r="T5" s="230"/>
      <c r="U5" s="231"/>
      <c r="V5" s="229">
        <v>45138</v>
      </c>
      <c r="W5" s="230"/>
      <c r="X5" s="231"/>
      <c r="Y5" s="241" t="s">
        <v>143</v>
      </c>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2"/>
      <c r="AY5" s="241" t="s">
        <v>168</v>
      </c>
      <c r="AZ5" s="221"/>
      <c r="BA5" s="221"/>
      <c r="BB5" s="221"/>
      <c r="BC5" s="221"/>
      <c r="BD5" s="221"/>
      <c r="BE5" s="221"/>
      <c r="BF5" s="221"/>
      <c r="BG5" s="221"/>
      <c r="BH5" s="221"/>
      <c r="BI5" s="221"/>
      <c r="BJ5" s="221"/>
      <c r="BK5" s="221"/>
      <c r="BL5" s="221"/>
      <c r="BM5" s="221"/>
      <c r="BN5" s="222"/>
      <c r="BO5" s="275" t="s">
        <v>49</v>
      </c>
      <c r="BP5" s="276"/>
      <c r="BQ5" s="276"/>
      <c r="BR5" s="276"/>
      <c r="BS5" s="276"/>
      <c r="BT5" s="276"/>
      <c r="BU5" s="276"/>
      <c r="BV5" s="276"/>
      <c r="BW5" s="277"/>
      <c r="BX5" s="226">
        <v>1650</v>
      </c>
      <c r="BY5" s="227"/>
      <c r="BZ5" s="227"/>
      <c r="CA5" s="228"/>
      <c r="CB5" s="226">
        <v>2</v>
      </c>
      <c r="CC5" s="227"/>
      <c r="CD5" s="228"/>
      <c r="CE5" s="226">
        <f t="shared" ref="CE5:CE17" si="1">BX5*CB5</f>
        <v>3300</v>
      </c>
      <c r="CF5" s="227"/>
      <c r="CG5" s="227"/>
      <c r="CH5" s="227"/>
      <c r="CI5" s="227"/>
      <c r="CJ5" s="227"/>
      <c r="CK5" s="228"/>
      <c r="CL5" s="226">
        <f t="shared" ref="CL5:CL20" si="2">CL4+CE5</f>
        <v>3792.636</v>
      </c>
      <c r="CM5" s="227"/>
      <c r="CN5" s="227"/>
      <c r="CO5" s="227"/>
      <c r="CP5" s="227"/>
      <c r="CQ5" s="227"/>
      <c r="CR5" s="227"/>
      <c r="CS5" s="228"/>
      <c r="CT5" s="13" t="s">
        <v>11</v>
      </c>
      <c r="CU5" s="14" t="s">
        <v>12</v>
      </c>
      <c r="CV5" s="14" t="s">
        <v>13</v>
      </c>
      <c r="CW5" s="14" t="s">
        <v>14</v>
      </c>
      <c r="CX5" s="429">
        <f t="shared" si="0"/>
        <v>470307.364</v>
      </c>
      <c r="CY5" s="429"/>
      <c r="CZ5" s="429"/>
      <c r="DA5" s="429"/>
      <c r="DB5" s="429"/>
      <c r="DC5" s="429"/>
      <c r="DD5" s="429"/>
    </row>
    <row r="6" spans="1:108" ht="30" customHeight="1" x14ac:dyDescent="0.15">
      <c r="B6" s="217">
        <v>45093</v>
      </c>
      <c r="C6" s="218"/>
      <c r="D6" s="218"/>
      <c r="E6" s="218"/>
      <c r="F6" s="219"/>
      <c r="G6" s="283">
        <v>25</v>
      </c>
      <c r="H6" s="284"/>
      <c r="I6" s="284"/>
      <c r="J6" s="284"/>
      <c r="K6" s="285"/>
      <c r="L6" s="241" t="s">
        <v>52</v>
      </c>
      <c r="M6" s="221"/>
      <c r="N6" s="221"/>
      <c r="O6" s="221"/>
      <c r="P6" s="221"/>
      <c r="Q6" s="221"/>
      <c r="R6" s="222"/>
      <c r="S6" s="229">
        <v>45103</v>
      </c>
      <c r="T6" s="230"/>
      <c r="U6" s="231"/>
      <c r="V6" s="229">
        <v>45138</v>
      </c>
      <c r="W6" s="230"/>
      <c r="X6" s="231"/>
      <c r="Y6" s="241" t="s">
        <v>172</v>
      </c>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c r="AY6" s="241" t="s">
        <v>169</v>
      </c>
      <c r="AZ6" s="221"/>
      <c r="BA6" s="221"/>
      <c r="BB6" s="221"/>
      <c r="BC6" s="221"/>
      <c r="BD6" s="221"/>
      <c r="BE6" s="221"/>
      <c r="BF6" s="221"/>
      <c r="BG6" s="221"/>
      <c r="BH6" s="221"/>
      <c r="BI6" s="221"/>
      <c r="BJ6" s="221"/>
      <c r="BK6" s="221"/>
      <c r="BL6" s="221"/>
      <c r="BM6" s="221"/>
      <c r="BN6" s="222"/>
      <c r="BO6" s="275" t="s">
        <v>49</v>
      </c>
      <c r="BP6" s="276"/>
      <c r="BQ6" s="276"/>
      <c r="BR6" s="276"/>
      <c r="BS6" s="276"/>
      <c r="BT6" s="276"/>
      <c r="BU6" s="276"/>
      <c r="BV6" s="276"/>
      <c r="BW6" s="277"/>
      <c r="BX6" s="226">
        <v>1650</v>
      </c>
      <c r="BY6" s="227"/>
      <c r="BZ6" s="227"/>
      <c r="CA6" s="228"/>
      <c r="CB6" s="226">
        <v>1</v>
      </c>
      <c r="CC6" s="227"/>
      <c r="CD6" s="228"/>
      <c r="CE6" s="226">
        <f t="shared" si="1"/>
        <v>1650</v>
      </c>
      <c r="CF6" s="227"/>
      <c r="CG6" s="227"/>
      <c r="CH6" s="227"/>
      <c r="CI6" s="227"/>
      <c r="CJ6" s="227"/>
      <c r="CK6" s="228"/>
      <c r="CL6" s="226">
        <f t="shared" si="2"/>
        <v>5442.6360000000004</v>
      </c>
      <c r="CM6" s="227"/>
      <c r="CN6" s="227"/>
      <c r="CO6" s="227"/>
      <c r="CP6" s="227"/>
      <c r="CQ6" s="227"/>
      <c r="CR6" s="227"/>
      <c r="CS6" s="228"/>
      <c r="CT6" s="13" t="s">
        <v>11</v>
      </c>
      <c r="CU6" s="14" t="s">
        <v>12</v>
      </c>
      <c r="CV6" s="14" t="s">
        <v>13</v>
      </c>
      <c r="CW6" s="14" t="s">
        <v>14</v>
      </c>
      <c r="CX6" s="429">
        <f t="shared" si="0"/>
        <v>468657.364</v>
      </c>
      <c r="CY6" s="429"/>
      <c r="CZ6" s="429"/>
      <c r="DA6" s="429"/>
      <c r="DB6" s="429"/>
      <c r="DC6" s="429"/>
      <c r="DD6" s="429"/>
    </row>
    <row r="7" spans="1:108" ht="30" customHeight="1" x14ac:dyDescent="0.15">
      <c r="B7" s="217">
        <v>45096</v>
      </c>
      <c r="C7" s="218"/>
      <c r="D7" s="218"/>
      <c r="E7" s="218"/>
      <c r="F7" s="219"/>
      <c r="G7" s="283">
        <v>27</v>
      </c>
      <c r="H7" s="284"/>
      <c r="I7" s="284"/>
      <c r="J7" s="284"/>
      <c r="K7" s="285"/>
      <c r="L7" s="241" t="s">
        <v>73</v>
      </c>
      <c r="M7" s="221"/>
      <c r="N7" s="221"/>
      <c r="O7" s="221"/>
      <c r="P7" s="221"/>
      <c r="Q7" s="221"/>
      <c r="R7" s="222"/>
      <c r="S7" s="229"/>
      <c r="T7" s="230"/>
      <c r="U7" s="231"/>
      <c r="V7" s="229">
        <v>45138</v>
      </c>
      <c r="W7" s="230"/>
      <c r="X7" s="231"/>
      <c r="Y7" s="241" t="s">
        <v>167</v>
      </c>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c r="AY7" s="241" t="s">
        <v>170</v>
      </c>
      <c r="AZ7" s="221"/>
      <c r="BA7" s="221"/>
      <c r="BB7" s="221"/>
      <c r="BC7" s="221"/>
      <c r="BD7" s="221"/>
      <c r="BE7" s="221"/>
      <c r="BF7" s="221"/>
      <c r="BG7" s="221"/>
      <c r="BH7" s="221"/>
      <c r="BI7" s="221"/>
      <c r="BJ7" s="221"/>
      <c r="BK7" s="221"/>
      <c r="BL7" s="221"/>
      <c r="BM7" s="221"/>
      <c r="BN7" s="222"/>
      <c r="BO7" s="275" t="s">
        <v>44</v>
      </c>
      <c r="BP7" s="276"/>
      <c r="BQ7" s="276"/>
      <c r="BR7" s="276"/>
      <c r="BS7" s="276"/>
      <c r="BT7" s="276"/>
      <c r="BU7" s="276"/>
      <c r="BV7" s="276"/>
      <c r="BW7" s="277"/>
      <c r="BX7" s="238">
        <v>334</v>
      </c>
      <c r="BY7" s="239"/>
      <c r="BZ7" s="239"/>
      <c r="CA7" s="240"/>
      <c r="CB7" s="226">
        <v>1</v>
      </c>
      <c r="CC7" s="227"/>
      <c r="CD7" s="228"/>
      <c r="CE7" s="226">
        <f t="shared" si="1"/>
        <v>334</v>
      </c>
      <c r="CF7" s="227"/>
      <c r="CG7" s="227"/>
      <c r="CH7" s="227"/>
      <c r="CI7" s="227"/>
      <c r="CJ7" s="227"/>
      <c r="CK7" s="228"/>
      <c r="CL7" s="226">
        <f t="shared" si="2"/>
        <v>5776.6360000000004</v>
      </c>
      <c r="CM7" s="227"/>
      <c r="CN7" s="227"/>
      <c r="CO7" s="227"/>
      <c r="CP7" s="227"/>
      <c r="CQ7" s="227"/>
      <c r="CR7" s="227"/>
      <c r="CS7" s="228"/>
      <c r="CT7" s="13" t="s">
        <v>11</v>
      </c>
      <c r="CU7" s="14" t="s">
        <v>12</v>
      </c>
      <c r="CV7" s="14" t="s">
        <v>13</v>
      </c>
      <c r="CW7" s="14" t="s">
        <v>14</v>
      </c>
      <c r="CX7" s="429">
        <f t="shared" si="0"/>
        <v>468323.364</v>
      </c>
      <c r="CY7" s="429"/>
      <c r="CZ7" s="429"/>
      <c r="DA7" s="429"/>
      <c r="DB7" s="429"/>
      <c r="DC7" s="429"/>
      <c r="DD7" s="429"/>
    </row>
    <row r="8" spans="1:108" ht="30" customHeight="1" x14ac:dyDescent="0.15">
      <c r="B8" s="217">
        <v>45096</v>
      </c>
      <c r="C8" s="218"/>
      <c r="D8" s="218"/>
      <c r="E8" s="218"/>
      <c r="F8" s="219"/>
      <c r="G8" s="283">
        <v>27</v>
      </c>
      <c r="H8" s="284"/>
      <c r="I8" s="284"/>
      <c r="J8" s="284"/>
      <c r="K8" s="285"/>
      <c r="L8" s="241" t="s">
        <v>73</v>
      </c>
      <c r="M8" s="221"/>
      <c r="N8" s="221"/>
      <c r="O8" s="221"/>
      <c r="P8" s="221"/>
      <c r="Q8" s="221"/>
      <c r="R8" s="222"/>
      <c r="S8" s="229"/>
      <c r="T8" s="230"/>
      <c r="U8" s="231"/>
      <c r="V8" s="278">
        <v>45169</v>
      </c>
      <c r="W8" s="279"/>
      <c r="X8" s="280"/>
      <c r="Y8" s="241" t="s">
        <v>166</v>
      </c>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2"/>
      <c r="AY8" s="241" t="s">
        <v>171</v>
      </c>
      <c r="AZ8" s="221"/>
      <c r="BA8" s="221"/>
      <c r="BB8" s="221"/>
      <c r="BC8" s="221"/>
      <c r="BD8" s="221"/>
      <c r="BE8" s="221"/>
      <c r="BF8" s="221"/>
      <c r="BG8" s="221"/>
      <c r="BH8" s="221"/>
      <c r="BI8" s="221"/>
      <c r="BJ8" s="221"/>
      <c r="BK8" s="221"/>
      <c r="BL8" s="221"/>
      <c r="BM8" s="221"/>
      <c r="BN8" s="222"/>
      <c r="BO8" s="275" t="s">
        <v>44</v>
      </c>
      <c r="BP8" s="276"/>
      <c r="BQ8" s="276"/>
      <c r="BR8" s="276"/>
      <c r="BS8" s="276"/>
      <c r="BT8" s="276"/>
      <c r="BU8" s="276"/>
      <c r="BV8" s="276"/>
      <c r="BW8" s="277"/>
      <c r="BX8" s="235">
        <v>385</v>
      </c>
      <c r="BY8" s="236"/>
      <c r="BZ8" s="236"/>
      <c r="CA8" s="237"/>
      <c r="CB8" s="226">
        <v>1</v>
      </c>
      <c r="CC8" s="227"/>
      <c r="CD8" s="228"/>
      <c r="CE8" s="226">
        <f t="shared" si="1"/>
        <v>385</v>
      </c>
      <c r="CF8" s="227"/>
      <c r="CG8" s="227"/>
      <c r="CH8" s="227"/>
      <c r="CI8" s="227"/>
      <c r="CJ8" s="227"/>
      <c r="CK8" s="228"/>
      <c r="CL8" s="226">
        <f t="shared" si="2"/>
        <v>6161.6360000000004</v>
      </c>
      <c r="CM8" s="227"/>
      <c r="CN8" s="227"/>
      <c r="CO8" s="227"/>
      <c r="CP8" s="227"/>
      <c r="CQ8" s="227"/>
      <c r="CR8" s="227"/>
      <c r="CS8" s="228"/>
      <c r="CT8" s="13" t="s">
        <v>11</v>
      </c>
      <c r="CU8" s="14" t="s">
        <v>12</v>
      </c>
      <c r="CV8" s="14" t="s">
        <v>13</v>
      </c>
      <c r="CW8" s="14" t="s">
        <v>14</v>
      </c>
      <c r="CX8" s="429">
        <f t="shared" si="0"/>
        <v>467938.364</v>
      </c>
      <c r="CY8" s="429"/>
      <c r="CZ8" s="429"/>
      <c r="DA8" s="429"/>
      <c r="DB8" s="429"/>
      <c r="DC8" s="429"/>
      <c r="DD8" s="429"/>
    </row>
    <row r="9" spans="1:108" ht="30" customHeight="1" x14ac:dyDescent="0.15">
      <c r="B9" s="217">
        <v>45215</v>
      </c>
      <c r="C9" s="218"/>
      <c r="D9" s="218"/>
      <c r="E9" s="218"/>
      <c r="F9" s="219"/>
      <c r="G9" s="283">
        <v>76</v>
      </c>
      <c r="H9" s="284"/>
      <c r="I9" s="284"/>
      <c r="J9" s="284"/>
      <c r="K9" s="285"/>
      <c r="L9" s="241" t="s">
        <v>43</v>
      </c>
      <c r="M9" s="221"/>
      <c r="N9" s="221"/>
      <c r="O9" s="221"/>
      <c r="P9" s="221"/>
      <c r="Q9" s="221"/>
      <c r="R9" s="222"/>
      <c r="S9" s="229"/>
      <c r="T9" s="230"/>
      <c r="U9" s="231"/>
      <c r="V9" s="229">
        <v>45351</v>
      </c>
      <c r="W9" s="230"/>
      <c r="X9" s="231"/>
      <c r="Y9" s="241" t="s">
        <v>364</v>
      </c>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2"/>
      <c r="AY9" s="241" t="s">
        <v>355</v>
      </c>
      <c r="AZ9" s="221"/>
      <c r="BA9" s="221"/>
      <c r="BB9" s="221"/>
      <c r="BC9" s="221"/>
      <c r="BD9" s="221"/>
      <c r="BE9" s="221"/>
      <c r="BF9" s="221"/>
      <c r="BG9" s="221"/>
      <c r="BH9" s="221"/>
      <c r="BI9" s="221"/>
      <c r="BJ9" s="221"/>
      <c r="BK9" s="221"/>
      <c r="BL9" s="221"/>
      <c r="BM9" s="221"/>
      <c r="BN9" s="222"/>
      <c r="BO9" s="275" t="s">
        <v>318</v>
      </c>
      <c r="BP9" s="276"/>
      <c r="BQ9" s="276"/>
      <c r="BR9" s="276"/>
      <c r="BS9" s="276"/>
      <c r="BT9" s="276"/>
      <c r="BU9" s="276"/>
      <c r="BV9" s="276"/>
      <c r="BW9" s="277"/>
      <c r="BX9" s="238">
        <v>12000</v>
      </c>
      <c r="BY9" s="239"/>
      <c r="BZ9" s="239"/>
      <c r="CA9" s="240"/>
      <c r="CB9" s="226">
        <v>1</v>
      </c>
      <c r="CC9" s="227"/>
      <c r="CD9" s="228"/>
      <c r="CE9" s="226">
        <f>BX9*CB9</f>
        <v>12000</v>
      </c>
      <c r="CF9" s="227"/>
      <c r="CG9" s="227"/>
      <c r="CH9" s="227"/>
      <c r="CI9" s="227"/>
      <c r="CJ9" s="227"/>
      <c r="CK9" s="228"/>
      <c r="CL9" s="226">
        <f t="shared" si="2"/>
        <v>18161.635999999999</v>
      </c>
      <c r="CM9" s="227"/>
      <c r="CN9" s="227"/>
      <c r="CO9" s="227"/>
      <c r="CP9" s="227"/>
      <c r="CQ9" s="227"/>
      <c r="CR9" s="227"/>
      <c r="CS9" s="228"/>
      <c r="CT9" s="31" t="s">
        <v>11</v>
      </c>
      <c r="CU9" s="32" t="s">
        <v>12</v>
      </c>
      <c r="CV9" s="32" t="s">
        <v>13</v>
      </c>
      <c r="CW9" s="32" t="s">
        <v>14</v>
      </c>
      <c r="CX9" s="429">
        <f>474100-CL9</f>
        <v>455938.364</v>
      </c>
      <c r="CY9" s="429"/>
      <c r="CZ9" s="429"/>
      <c r="DA9" s="429"/>
      <c r="DB9" s="429"/>
      <c r="DC9" s="429"/>
      <c r="DD9" s="429"/>
    </row>
    <row r="10" spans="1:108" ht="30" customHeight="1" x14ac:dyDescent="0.15">
      <c r="B10" s="217">
        <v>45215</v>
      </c>
      <c r="C10" s="218"/>
      <c r="D10" s="218"/>
      <c r="E10" s="218"/>
      <c r="F10" s="219"/>
      <c r="G10" s="283">
        <v>76</v>
      </c>
      <c r="H10" s="284"/>
      <c r="I10" s="284"/>
      <c r="J10" s="284"/>
      <c r="K10" s="285"/>
      <c r="L10" s="241" t="s">
        <v>43</v>
      </c>
      <c r="M10" s="221"/>
      <c r="N10" s="221"/>
      <c r="O10" s="221"/>
      <c r="P10" s="221"/>
      <c r="Q10" s="221"/>
      <c r="R10" s="222"/>
      <c r="S10" s="229"/>
      <c r="T10" s="230"/>
      <c r="U10" s="231"/>
      <c r="V10" s="229">
        <v>45351</v>
      </c>
      <c r="W10" s="230"/>
      <c r="X10" s="231"/>
      <c r="Y10" s="241" t="s">
        <v>365</v>
      </c>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2"/>
      <c r="AY10" s="241" t="s">
        <v>356</v>
      </c>
      <c r="AZ10" s="221"/>
      <c r="BA10" s="221"/>
      <c r="BB10" s="221"/>
      <c r="BC10" s="221"/>
      <c r="BD10" s="221"/>
      <c r="BE10" s="221"/>
      <c r="BF10" s="221"/>
      <c r="BG10" s="221"/>
      <c r="BH10" s="221"/>
      <c r="BI10" s="221"/>
      <c r="BJ10" s="221"/>
      <c r="BK10" s="221"/>
      <c r="BL10" s="221"/>
      <c r="BM10" s="221"/>
      <c r="BN10" s="222"/>
      <c r="BO10" s="275" t="s">
        <v>318</v>
      </c>
      <c r="BP10" s="276"/>
      <c r="BQ10" s="276"/>
      <c r="BR10" s="276"/>
      <c r="BS10" s="276"/>
      <c r="BT10" s="276"/>
      <c r="BU10" s="276"/>
      <c r="BV10" s="276"/>
      <c r="BW10" s="277"/>
      <c r="BX10" s="238">
        <v>12000</v>
      </c>
      <c r="BY10" s="239"/>
      <c r="BZ10" s="239"/>
      <c r="CA10" s="240"/>
      <c r="CB10" s="226">
        <v>1</v>
      </c>
      <c r="CC10" s="227"/>
      <c r="CD10" s="228"/>
      <c r="CE10" s="226">
        <f>BX10*CB10</f>
        <v>12000</v>
      </c>
      <c r="CF10" s="227"/>
      <c r="CG10" s="227"/>
      <c r="CH10" s="227"/>
      <c r="CI10" s="227"/>
      <c r="CJ10" s="227"/>
      <c r="CK10" s="228"/>
      <c r="CL10" s="226">
        <f t="shared" si="2"/>
        <v>30161.635999999999</v>
      </c>
      <c r="CM10" s="227"/>
      <c r="CN10" s="227"/>
      <c r="CO10" s="227"/>
      <c r="CP10" s="227"/>
      <c r="CQ10" s="227"/>
      <c r="CR10" s="227"/>
      <c r="CS10" s="228"/>
      <c r="CT10" s="31" t="s">
        <v>11</v>
      </c>
      <c r="CU10" s="32" t="s">
        <v>12</v>
      </c>
      <c r="CV10" s="32" t="s">
        <v>13</v>
      </c>
      <c r="CW10" s="32" t="s">
        <v>14</v>
      </c>
      <c r="CX10" s="429">
        <f>474100-CL10</f>
        <v>443938.364</v>
      </c>
      <c r="CY10" s="429"/>
      <c r="CZ10" s="429"/>
      <c r="DA10" s="429"/>
      <c r="DB10" s="429"/>
      <c r="DC10" s="429"/>
      <c r="DD10" s="429"/>
    </row>
    <row r="11" spans="1:108" ht="30" customHeight="1" x14ac:dyDescent="0.15">
      <c r="B11" s="217">
        <v>45215</v>
      </c>
      <c r="C11" s="218"/>
      <c r="D11" s="218"/>
      <c r="E11" s="218"/>
      <c r="F11" s="219"/>
      <c r="G11" s="283">
        <v>76</v>
      </c>
      <c r="H11" s="284"/>
      <c r="I11" s="284"/>
      <c r="J11" s="284"/>
      <c r="K11" s="285"/>
      <c r="L11" s="241" t="s">
        <v>43</v>
      </c>
      <c r="M11" s="221"/>
      <c r="N11" s="221"/>
      <c r="O11" s="221"/>
      <c r="P11" s="221"/>
      <c r="Q11" s="221"/>
      <c r="R11" s="222"/>
      <c r="S11" s="229"/>
      <c r="T11" s="230"/>
      <c r="U11" s="231"/>
      <c r="V11" s="229">
        <v>45351</v>
      </c>
      <c r="W11" s="230"/>
      <c r="X11" s="231"/>
      <c r="Y11" s="241" t="s">
        <v>366</v>
      </c>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2"/>
      <c r="AY11" s="241" t="s">
        <v>357</v>
      </c>
      <c r="AZ11" s="221"/>
      <c r="BA11" s="221"/>
      <c r="BB11" s="221"/>
      <c r="BC11" s="221"/>
      <c r="BD11" s="221"/>
      <c r="BE11" s="221"/>
      <c r="BF11" s="221"/>
      <c r="BG11" s="221"/>
      <c r="BH11" s="221"/>
      <c r="BI11" s="221"/>
      <c r="BJ11" s="221"/>
      <c r="BK11" s="221"/>
      <c r="BL11" s="221"/>
      <c r="BM11" s="221"/>
      <c r="BN11" s="222"/>
      <c r="BO11" s="275" t="s">
        <v>318</v>
      </c>
      <c r="BP11" s="276"/>
      <c r="BQ11" s="276"/>
      <c r="BR11" s="276"/>
      <c r="BS11" s="276"/>
      <c r="BT11" s="276"/>
      <c r="BU11" s="276"/>
      <c r="BV11" s="276"/>
      <c r="BW11" s="277"/>
      <c r="BX11" s="238">
        <v>12000</v>
      </c>
      <c r="BY11" s="239"/>
      <c r="BZ11" s="239"/>
      <c r="CA11" s="240"/>
      <c r="CB11" s="226">
        <v>1</v>
      </c>
      <c r="CC11" s="227"/>
      <c r="CD11" s="228"/>
      <c r="CE11" s="226">
        <f>BX11*CB11</f>
        <v>12000</v>
      </c>
      <c r="CF11" s="227"/>
      <c r="CG11" s="227"/>
      <c r="CH11" s="227"/>
      <c r="CI11" s="227"/>
      <c r="CJ11" s="227"/>
      <c r="CK11" s="228"/>
      <c r="CL11" s="226">
        <f t="shared" si="2"/>
        <v>42161.635999999999</v>
      </c>
      <c r="CM11" s="227"/>
      <c r="CN11" s="227"/>
      <c r="CO11" s="227"/>
      <c r="CP11" s="227"/>
      <c r="CQ11" s="227"/>
      <c r="CR11" s="227"/>
      <c r="CS11" s="228"/>
      <c r="CT11" s="31" t="s">
        <v>11</v>
      </c>
      <c r="CU11" s="32" t="s">
        <v>12</v>
      </c>
      <c r="CV11" s="32" t="s">
        <v>13</v>
      </c>
      <c r="CW11" s="32" t="s">
        <v>14</v>
      </c>
      <c r="CX11" s="429">
        <f>474100-CL11</f>
        <v>431938.364</v>
      </c>
      <c r="CY11" s="429"/>
      <c r="CZ11" s="429"/>
      <c r="DA11" s="429"/>
      <c r="DB11" s="429"/>
      <c r="DC11" s="429"/>
      <c r="DD11" s="429"/>
    </row>
    <row r="12" spans="1:108" ht="30" customHeight="1" x14ac:dyDescent="0.15">
      <c r="B12" s="217">
        <v>45161</v>
      </c>
      <c r="C12" s="218"/>
      <c r="D12" s="218"/>
      <c r="E12" s="218"/>
      <c r="F12" s="219"/>
      <c r="G12" s="283" t="s">
        <v>637</v>
      </c>
      <c r="H12" s="284"/>
      <c r="I12" s="284"/>
      <c r="J12" s="284"/>
      <c r="K12" s="285"/>
      <c r="L12" s="241" t="s">
        <v>141</v>
      </c>
      <c r="M12" s="221"/>
      <c r="N12" s="221"/>
      <c r="O12" s="221"/>
      <c r="P12" s="221"/>
      <c r="Q12" s="221"/>
      <c r="R12" s="222"/>
      <c r="S12" s="229"/>
      <c r="T12" s="230"/>
      <c r="U12" s="231"/>
      <c r="V12" s="229">
        <v>45260</v>
      </c>
      <c r="W12" s="230"/>
      <c r="X12" s="231"/>
      <c r="Y12" s="241" t="s">
        <v>262</v>
      </c>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2"/>
      <c r="AY12" s="241" t="s">
        <v>243</v>
      </c>
      <c r="AZ12" s="221"/>
      <c r="BA12" s="221"/>
      <c r="BB12" s="221"/>
      <c r="BC12" s="221"/>
      <c r="BD12" s="221"/>
      <c r="BE12" s="221"/>
      <c r="BF12" s="221"/>
      <c r="BG12" s="221"/>
      <c r="BH12" s="221"/>
      <c r="BI12" s="221"/>
      <c r="BJ12" s="221"/>
      <c r="BK12" s="221"/>
      <c r="BL12" s="221"/>
      <c r="BM12" s="221"/>
      <c r="BN12" s="222"/>
      <c r="BO12" s="275"/>
      <c r="BP12" s="276"/>
      <c r="BQ12" s="276"/>
      <c r="BR12" s="276"/>
      <c r="BS12" s="276"/>
      <c r="BT12" s="276"/>
      <c r="BU12" s="276"/>
      <c r="BV12" s="276"/>
      <c r="BW12" s="277"/>
      <c r="BX12" s="238">
        <v>62420</v>
      </c>
      <c r="BY12" s="239"/>
      <c r="BZ12" s="239"/>
      <c r="CA12" s="240"/>
      <c r="CB12" s="226">
        <v>1</v>
      </c>
      <c r="CC12" s="227"/>
      <c r="CD12" s="228"/>
      <c r="CE12" s="226">
        <f t="shared" si="1"/>
        <v>62420</v>
      </c>
      <c r="CF12" s="227"/>
      <c r="CG12" s="227"/>
      <c r="CH12" s="227"/>
      <c r="CI12" s="227"/>
      <c r="CJ12" s="227"/>
      <c r="CK12" s="228"/>
      <c r="CL12" s="226">
        <f t="shared" si="2"/>
        <v>104581.636</v>
      </c>
      <c r="CM12" s="227"/>
      <c r="CN12" s="227"/>
      <c r="CO12" s="227"/>
      <c r="CP12" s="227"/>
      <c r="CQ12" s="227"/>
      <c r="CR12" s="227"/>
      <c r="CS12" s="228"/>
      <c r="CT12" s="31" t="s">
        <v>11</v>
      </c>
      <c r="CU12" s="32" t="s">
        <v>12</v>
      </c>
      <c r="CV12" s="32" t="s">
        <v>13</v>
      </c>
      <c r="CW12" s="32" t="s">
        <v>14</v>
      </c>
      <c r="CX12" s="429">
        <f t="shared" si="0"/>
        <v>369518.364</v>
      </c>
      <c r="CY12" s="429"/>
      <c r="CZ12" s="429"/>
      <c r="DA12" s="429"/>
      <c r="DB12" s="429"/>
      <c r="DC12" s="429"/>
      <c r="DD12" s="429"/>
    </row>
    <row r="13" spans="1:108" ht="30" customHeight="1" x14ac:dyDescent="0.15">
      <c r="B13" s="217">
        <v>45161</v>
      </c>
      <c r="C13" s="218"/>
      <c r="D13" s="218"/>
      <c r="E13" s="218"/>
      <c r="F13" s="219"/>
      <c r="G13" s="283" t="s">
        <v>638</v>
      </c>
      <c r="H13" s="284"/>
      <c r="I13" s="284"/>
      <c r="J13" s="284"/>
      <c r="K13" s="285"/>
      <c r="L13" s="241" t="s">
        <v>141</v>
      </c>
      <c r="M13" s="221"/>
      <c r="N13" s="221"/>
      <c r="O13" s="221"/>
      <c r="P13" s="221"/>
      <c r="Q13" s="221"/>
      <c r="R13" s="222"/>
      <c r="S13" s="229"/>
      <c r="T13" s="230"/>
      <c r="U13" s="231"/>
      <c r="V13" s="229">
        <v>45260</v>
      </c>
      <c r="W13" s="230"/>
      <c r="X13" s="231"/>
      <c r="Y13" s="241" t="s">
        <v>271</v>
      </c>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2"/>
      <c r="AY13" s="241" t="s">
        <v>198</v>
      </c>
      <c r="AZ13" s="221"/>
      <c r="BA13" s="221"/>
      <c r="BB13" s="221"/>
      <c r="BC13" s="221"/>
      <c r="BD13" s="221"/>
      <c r="BE13" s="221"/>
      <c r="BF13" s="221"/>
      <c r="BG13" s="221"/>
      <c r="BH13" s="221"/>
      <c r="BI13" s="221"/>
      <c r="BJ13" s="221"/>
      <c r="BK13" s="221"/>
      <c r="BL13" s="221"/>
      <c r="BM13" s="221"/>
      <c r="BN13" s="222"/>
      <c r="BO13" s="275"/>
      <c r="BP13" s="276"/>
      <c r="BQ13" s="276"/>
      <c r="BR13" s="276"/>
      <c r="BS13" s="276"/>
      <c r="BT13" s="276"/>
      <c r="BU13" s="276"/>
      <c r="BV13" s="276"/>
      <c r="BW13" s="277"/>
      <c r="BX13" s="238">
        <v>10840</v>
      </c>
      <c r="BY13" s="239"/>
      <c r="BZ13" s="239"/>
      <c r="CA13" s="240"/>
      <c r="CB13" s="226">
        <v>1</v>
      </c>
      <c r="CC13" s="227"/>
      <c r="CD13" s="228"/>
      <c r="CE13" s="226">
        <f t="shared" si="1"/>
        <v>10840</v>
      </c>
      <c r="CF13" s="227"/>
      <c r="CG13" s="227"/>
      <c r="CH13" s="227"/>
      <c r="CI13" s="227"/>
      <c r="CJ13" s="227"/>
      <c r="CK13" s="228"/>
      <c r="CL13" s="226">
        <f t="shared" si="2"/>
        <v>115421.636</v>
      </c>
      <c r="CM13" s="227"/>
      <c r="CN13" s="227"/>
      <c r="CO13" s="227"/>
      <c r="CP13" s="227"/>
      <c r="CQ13" s="227"/>
      <c r="CR13" s="227"/>
      <c r="CS13" s="228"/>
      <c r="CT13" s="31" t="s">
        <v>11</v>
      </c>
      <c r="CU13" s="32" t="s">
        <v>12</v>
      </c>
      <c r="CV13" s="32" t="s">
        <v>13</v>
      </c>
      <c r="CW13" s="32" t="s">
        <v>14</v>
      </c>
      <c r="CX13" s="429">
        <f t="shared" si="0"/>
        <v>358678.364</v>
      </c>
      <c r="CY13" s="429"/>
      <c r="CZ13" s="429"/>
      <c r="DA13" s="429"/>
      <c r="DB13" s="429"/>
      <c r="DC13" s="429"/>
      <c r="DD13" s="429"/>
    </row>
    <row r="14" spans="1:108" ht="30" customHeight="1" x14ac:dyDescent="0.15">
      <c r="B14" s="217">
        <v>45162</v>
      </c>
      <c r="C14" s="218"/>
      <c r="D14" s="218"/>
      <c r="E14" s="218"/>
      <c r="F14" s="219"/>
      <c r="G14" s="283" t="s">
        <v>639</v>
      </c>
      <c r="H14" s="284"/>
      <c r="I14" s="284"/>
      <c r="J14" s="284"/>
      <c r="K14" s="285"/>
      <c r="L14" s="241" t="s">
        <v>141</v>
      </c>
      <c r="M14" s="221"/>
      <c r="N14" s="221"/>
      <c r="O14" s="221"/>
      <c r="P14" s="221"/>
      <c r="Q14" s="221"/>
      <c r="R14" s="222"/>
      <c r="S14" s="229"/>
      <c r="T14" s="230"/>
      <c r="U14" s="231"/>
      <c r="V14" s="229">
        <v>45260</v>
      </c>
      <c r="W14" s="230"/>
      <c r="X14" s="231"/>
      <c r="Y14" s="241" t="s">
        <v>272</v>
      </c>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2"/>
      <c r="AY14" s="241" t="s">
        <v>244</v>
      </c>
      <c r="AZ14" s="221"/>
      <c r="BA14" s="221"/>
      <c r="BB14" s="221"/>
      <c r="BC14" s="221"/>
      <c r="BD14" s="221"/>
      <c r="BE14" s="221"/>
      <c r="BF14" s="221"/>
      <c r="BG14" s="221"/>
      <c r="BH14" s="221"/>
      <c r="BI14" s="221"/>
      <c r="BJ14" s="221"/>
      <c r="BK14" s="221"/>
      <c r="BL14" s="221"/>
      <c r="BM14" s="221"/>
      <c r="BN14" s="222"/>
      <c r="BO14" s="275"/>
      <c r="BP14" s="276"/>
      <c r="BQ14" s="276"/>
      <c r="BR14" s="276"/>
      <c r="BS14" s="276"/>
      <c r="BT14" s="276"/>
      <c r="BU14" s="276"/>
      <c r="BV14" s="276"/>
      <c r="BW14" s="277"/>
      <c r="BX14" s="238">
        <v>62420</v>
      </c>
      <c r="BY14" s="239"/>
      <c r="BZ14" s="239"/>
      <c r="CA14" s="240"/>
      <c r="CB14" s="226">
        <v>1</v>
      </c>
      <c r="CC14" s="227"/>
      <c r="CD14" s="228"/>
      <c r="CE14" s="226">
        <f t="shared" si="1"/>
        <v>62420</v>
      </c>
      <c r="CF14" s="227"/>
      <c r="CG14" s="227"/>
      <c r="CH14" s="227"/>
      <c r="CI14" s="227"/>
      <c r="CJ14" s="227"/>
      <c r="CK14" s="228"/>
      <c r="CL14" s="226">
        <f t="shared" si="2"/>
        <v>177841.636</v>
      </c>
      <c r="CM14" s="227"/>
      <c r="CN14" s="227"/>
      <c r="CO14" s="227"/>
      <c r="CP14" s="227"/>
      <c r="CQ14" s="227"/>
      <c r="CR14" s="227"/>
      <c r="CS14" s="228"/>
      <c r="CT14" s="31" t="s">
        <v>11</v>
      </c>
      <c r="CU14" s="32" t="s">
        <v>12</v>
      </c>
      <c r="CV14" s="32" t="s">
        <v>13</v>
      </c>
      <c r="CW14" s="32" t="s">
        <v>14</v>
      </c>
      <c r="CX14" s="429">
        <f t="shared" si="0"/>
        <v>296258.364</v>
      </c>
      <c r="CY14" s="429"/>
      <c r="CZ14" s="429"/>
      <c r="DA14" s="429"/>
      <c r="DB14" s="429"/>
      <c r="DC14" s="429"/>
      <c r="DD14" s="429"/>
    </row>
    <row r="15" spans="1:108" ht="30" customHeight="1" x14ac:dyDescent="0.15">
      <c r="B15" s="217">
        <v>45218</v>
      </c>
      <c r="C15" s="218"/>
      <c r="D15" s="218"/>
      <c r="E15" s="218"/>
      <c r="F15" s="219"/>
      <c r="G15" s="283">
        <v>82</v>
      </c>
      <c r="H15" s="284"/>
      <c r="I15" s="284"/>
      <c r="J15" s="284"/>
      <c r="K15" s="285"/>
      <c r="L15" s="241" t="s">
        <v>43</v>
      </c>
      <c r="M15" s="221"/>
      <c r="N15" s="221"/>
      <c r="O15" s="221"/>
      <c r="P15" s="221"/>
      <c r="Q15" s="221"/>
      <c r="R15" s="222"/>
      <c r="S15" s="229"/>
      <c r="T15" s="230"/>
      <c r="U15" s="231"/>
      <c r="V15" s="229">
        <v>45260</v>
      </c>
      <c r="W15" s="230"/>
      <c r="X15" s="231"/>
      <c r="Y15" s="241" t="s">
        <v>269</v>
      </c>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241" t="s">
        <v>259</v>
      </c>
      <c r="AZ15" s="221"/>
      <c r="BA15" s="221"/>
      <c r="BB15" s="221"/>
      <c r="BC15" s="221"/>
      <c r="BD15" s="221"/>
      <c r="BE15" s="221"/>
      <c r="BF15" s="221"/>
      <c r="BG15" s="221"/>
      <c r="BH15" s="221"/>
      <c r="BI15" s="221"/>
      <c r="BJ15" s="221"/>
      <c r="BK15" s="221"/>
      <c r="BL15" s="221"/>
      <c r="BM15" s="221"/>
      <c r="BN15" s="222"/>
      <c r="BO15" s="275" t="s">
        <v>261</v>
      </c>
      <c r="BP15" s="276"/>
      <c r="BQ15" s="276"/>
      <c r="BR15" s="276"/>
      <c r="BS15" s="276"/>
      <c r="BT15" s="276"/>
      <c r="BU15" s="276"/>
      <c r="BV15" s="276"/>
      <c r="BW15" s="277"/>
      <c r="BX15" s="238">
        <v>11000</v>
      </c>
      <c r="BY15" s="239"/>
      <c r="BZ15" s="239"/>
      <c r="CA15" s="240"/>
      <c r="CB15" s="226">
        <v>1</v>
      </c>
      <c r="CC15" s="227"/>
      <c r="CD15" s="228"/>
      <c r="CE15" s="226">
        <f t="shared" si="1"/>
        <v>11000</v>
      </c>
      <c r="CF15" s="227"/>
      <c r="CG15" s="227"/>
      <c r="CH15" s="227"/>
      <c r="CI15" s="227"/>
      <c r="CJ15" s="227"/>
      <c r="CK15" s="228"/>
      <c r="CL15" s="226">
        <f t="shared" si="2"/>
        <v>188841.636</v>
      </c>
      <c r="CM15" s="227"/>
      <c r="CN15" s="227"/>
      <c r="CO15" s="227"/>
      <c r="CP15" s="227"/>
      <c r="CQ15" s="227"/>
      <c r="CR15" s="227"/>
      <c r="CS15" s="228"/>
      <c r="CT15" s="31" t="s">
        <v>11</v>
      </c>
      <c r="CU15" s="32" t="s">
        <v>12</v>
      </c>
      <c r="CV15" s="32" t="s">
        <v>13</v>
      </c>
      <c r="CW15" s="32" t="s">
        <v>14</v>
      </c>
      <c r="CX15" s="429">
        <f t="shared" si="0"/>
        <v>285258.364</v>
      </c>
      <c r="CY15" s="429"/>
      <c r="CZ15" s="429"/>
      <c r="DA15" s="429"/>
      <c r="DB15" s="429"/>
      <c r="DC15" s="429"/>
      <c r="DD15" s="429"/>
    </row>
    <row r="16" spans="1:108" ht="30" customHeight="1" x14ac:dyDescent="0.15">
      <c r="B16" s="217">
        <v>45218</v>
      </c>
      <c r="C16" s="218"/>
      <c r="D16" s="218"/>
      <c r="E16" s="218"/>
      <c r="F16" s="219"/>
      <c r="G16" s="283">
        <v>82</v>
      </c>
      <c r="H16" s="284"/>
      <c r="I16" s="284"/>
      <c r="J16" s="284"/>
      <c r="K16" s="285"/>
      <c r="L16" s="241" t="s">
        <v>43</v>
      </c>
      <c r="M16" s="221"/>
      <c r="N16" s="221"/>
      <c r="O16" s="221"/>
      <c r="P16" s="221"/>
      <c r="Q16" s="221"/>
      <c r="R16" s="222"/>
      <c r="S16" s="229"/>
      <c r="T16" s="230"/>
      <c r="U16" s="231"/>
      <c r="V16" s="229">
        <v>45260</v>
      </c>
      <c r="W16" s="230"/>
      <c r="X16" s="231"/>
      <c r="Y16" s="241" t="s">
        <v>269</v>
      </c>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2"/>
      <c r="AY16" s="241" t="s">
        <v>260</v>
      </c>
      <c r="AZ16" s="221"/>
      <c r="BA16" s="221"/>
      <c r="BB16" s="221"/>
      <c r="BC16" s="221"/>
      <c r="BD16" s="221"/>
      <c r="BE16" s="221"/>
      <c r="BF16" s="221"/>
      <c r="BG16" s="221"/>
      <c r="BH16" s="221"/>
      <c r="BI16" s="221"/>
      <c r="BJ16" s="221"/>
      <c r="BK16" s="221"/>
      <c r="BL16" s="221"/>
      <c r="BM16" s="221"/>
      <c r="BN16" s="222"/>
      <c r="BO16" s="275" t="s">
        <v>261</v>
      </c>
      <c r="BP16" s="276"/>
      <c r="BQ16" s="276"/>
      <c r="BR16" s="276"/>
      <c r="BS16" s="276"/>
      <c r="BT16" s="276"/>
      <c r="BU16" s="276"/>
      <c r="BV16" s="276"/>
      <c r="BW16" s="277"/>
      <c r="BX16" s="238">
        <v>11000</v>
      </c>
      <c r="BY16" s="239"/>
      <c r="BZ16" s="239"/>
      <c r="CA16" s="240"/>
      <c r="CB16" s="226">
        <v>1</v>
      </c>
      <c r="CC16" s="227"/>
      <c r="CD16" s="228"/>
      <c r="CE16" s="226">
        <f t="shared" si="1"/>
        <v>11000</v>
      </c>
      <c r="CF16" s="227"/>
      <c r="CG16" s="227"/>
      <c r="CH16" s="227"/>
      <c r="CI16" s="227"/>
      <c r="CJ16" s="227"/>
      <c r="CK16" s="228"/>
      <c r="CL16" s="226">
        <f t="shared" si="2"/>
        <v>199841.636</v>
      </c>
      <c r="CM16" s="227"/>
      <c r="CN16" s="227"/>
      <c r="CO16" s="227"/>
      <c r="CP16" s="227"/>
      <c r="CQ16" s="227"/>
      <c r="CR16" s="227"/>
      <c r="CS16" s="228"/>
      <c r="CT16" s="31" t="s">
        <v>11</v>
      </c>
      <c r="CU16" s="32" t="s">
        <v>12</v>
      </c>
      <c r="CV16" s="32" t="s">
        <v>13</v>
      </c>
      <c r="CW16" s="32" t="s">
        <v>14</v>
      </c>
      <c r="CX16" s="429">
        <f t="shared" si="0"/>
        <v>274258.364</v>
      </c>
      <c r="CY16" s="429"/>
      <c r="CZ16" s="429"/>
      <c r="DA16" s="429"/>
      <c r="DB16" s="429"/>
      <c r="DC16" s="429"/>
      <c r="DD16" s="429"/>
    </row>
    <row r="17" spans="2:108" ht="30" customHeight="1" x14ac:dyDescent="0.15">
      <c r="B17" s="217">
        <v>45218</v>
      </c>
      <c r="C17" s="218"/>
      <c r="D17" s="218"/>
      <c r="E17" s="218"/>
      <c r="F17" s="219"/>
      <c r="G17" s="283">
        <v>82</v>
      </c>
      <c r="H17" s="284"/>
      <c r="I17" s="284"/>
      <c r="J17" s="284"/>
      <c r="K17" s="285"/>
      <c r="L17" s="241" t="s">
        <v>43</v>
      </c>
      <c r="M17" s="221"/>
      <c r="N17" s="221"/>
      <c r="O17" s="221"/>
      <c r="P17" s="221"/>
      <c r="Q17" s="221"/>
      <c r="R17" s="222"/>
      <c r="S17" s="229"/>
      <c r="T17" s="230"/>
      <c r="U17" s="231"/>
      <c r="V17" s="229">
        <v>45260</v>
      </c>
      <c r="W17" s="230"/>
      <c r="X17" s="231"/>
      <c r="Y17" s="241" t="s">
        <v>269</v>
      </c>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2"/>
      <c r="AY17" s="241" t="s">
        <v>168</v>
      </c>
      <c r="AZ17" s="221"/>
      <c r="BA17" s="221"/>
      <c r="BB17" s="221"/>
      <c r="BC17" s="221"/>
      <c r="BD17" s="221"/>
      <c r="BE17" s="221"/>
      <c r="BF17" s="221"/>
      <c r="BG17" s="221"/>
      <c r="BH17" s="221"/>
      <c r="BI17" s="221"/>
      <c r="BJ17" s="221"/>
      <c r="BK17" s="221"/>
      <c r="BL17" s="221"/>
      <c r="BM17" s="221"/>
      <c r="BN17" s="222"/>
      <c r="BO17" s="275" t="s">
        <v>261</v>
      </c>
      <c r="BP17" s="276"/>
      <c r="BQ17" s="276"/>
      <c r="BR17" s="276"/>
      <c r="BS17" s="276"/>
      <c r="BT17" s="276"/>
      <c r="BU17" s="276"/>
      <c r="BV17" s="276"/>
      <c r="BW17" s="277"/>
      <c r="BX17" s="238">
        <v>11000</v>
      </c>
      <c r="BY17" s="239"/>
      <c r="BZ17" s="239"/>
      <c r="CA17" s="240"/>
      <c r="CB17" s="226">
        <v>1</v>
      </c>
      <c r="CC17" s="227"/>
      <c r="CD17" s="228"/>
      <c r="CE17" s="226">
        <f t="shared" si="1"/>
        <v>11000</v>
      </c>
      <c r="CF17" s="227"/>
      <c r="CG17" s="227"/>
      <c r="CH17" s="227"/>
      <c r="CI17" s="227"/>
      <c r="CJ17" s="227"/>
      <c r="CK17" s="228"/>
      <c r="CL17" s="226">
        <f t="shared" si="2"/>
        <v>210841.636</v>
      </c>
      <c r="CM17" s="227"/>
      <c r="CN17" s="227"/>
      <c r="CO17" s="227"/>
      <c r="CP17" s="227"/>
      <c r="CQ17" s="227"/>
      <c r="CR17" s="227"/>
      <c r="CS17" s="228"/>
      <c r="CT17" s="31" t="s">
        <v>11</v>
      </c>
      <c r="CU17" s="32" t="s">
        <v>12</v>
      </c>
      <c r="CV17" s="32" t="s">
        <v>13</v>
      </c>
      <c r="CW17" s="32" t="s">
        <v>14</v>
      </c>
      <c r="CX17" s="429">
        <f t="shared" si="0"/>
        <v>263258.364</v>
      </c>
      <c r="CY17" s="429"/>
      <c r="CZ17" s="429"/>
      <c r="DA17" s="429"/>
      <c r="DB17" s="429"/>
      <c r="DC17" s="429"/>
      <c r="DD17" s="429"/>
    </row>
    <row r="18" spans="2:108" ht="30" customHeight="1" x14ac:dyDescent="0.15">
      <c r="B18" s="217">
        <v>45268</v>
      </c>
      <c r="C18" s="218"/>
      <c r="D18" s="218"/>
      <c r="E18" s="218"/>
      <c r="F18" s="219"/>
      <c r="G18" s="283" t="s">
        <v>634</v>
      </c>
      <c r="H18" s="284"/>
      <c r="I18" s="284"/>
      <c r="J18" s="284"/>
      <c r="K18" s="285"/>
      <c r="L18" s="241" t="s">
        <v>141</v>
      </c>
      <c r="M18" s="221"/>
      <c r="N18" s="221"/>
      <c r="O18" s="221"/>
      <c r="P18" s="221"/>
      <c r="Q18" s="221"/>
      <c r="R18" s="222"/>
      <c r="S18" s="229"/>
      <c r="T18" s="230"/>
      <c r="U18" s="231"/>
      <c r="V18" s="229">
        <v>45322</v>
      </c>
      <c r="W18" s="230"/>
      <c r="X18" s="231"/>
      <c r="Y18" s="241" t="s">
        <v>631</v>
      </c>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2"/>
      <c r="AY18" s="241" t="s">
        <v>369</v>
      </c>
      <c r="AZ18" s="221"/>
      <c r="BA18" s="221"/>
      <c r="BB18" s="221"/>
      <c r="BC18" s="221"/>
      <c r="BD18" s="221"/>
      <c r="BE18" s="221"/>
      <c r="BF18" s="221"/>
      <c r="BG18" s="221"/>
      <c r="BH18" s="221"/>
      <c r="BI18" s="221"/>
      <c r="BJ18" s="221"/>
      <c r="BK18" s="221"/>
      <c r="BL18" s="221"/>
      <c r="BM18" s="221"/>
      <c r="BN18" s="222"/>
      <c r="BO18" s="275"/>
      <c r="BP18" s="276"/>
      <c r="BQ18" s="276"/>
      <c r="BR18" s="276"/>
      <c r="BS18" s="276"/>
      <c r="BT18" s="276"/>
      <c r="BU18" s="276"/>
      <c r="BV18" s="276"/>
      <c r="BW18" s="277"/>
      <c r="BX18" s="238">
        <v>49840</v>
      </c>
      <c r="BY18" s="239"/>
      <c r="BZ18" s="239"/>
      <c r="CA18" s="240"/>
      <c r="CB18" s="226">
        <v>1</v>
      </c>
      <c r="CC18" s="227"/>
      <c r="CD18" s="228"/>
      <c r="CE18" s="226">
        <f>BX18*CB18</f>
        <v>49840</v>
      </c>
      <c r="CF18" s="227"/>
      <c r="CG18" s="227"/>
      <c r="CH18" s="227"/>
      <c r="CI18" s="227"/>
      <c r="CJ18" s="227"/>
      <c r="CK18" s="228"/>
      <c r="CL18" s="226">
        <f t="shared" si="2"/>
        <v>260681.636</v>
      </c>
      <c r="CM18" s="227"/>
      <c r="CN18" s="227"/>
      <c r="CO18" s="227"/>
      <c r="CP18" s="227"/>
      <c r="CQ18" s="227"/>
      <c r="CR18" s="227"/>
      <c r="CS18" s="228"/>
      <c r="CT18" s="31" t="s">
        <v>11</v>
      </c>
      <c r="CU18" s="32" t="s">
        <v>12</v>
      </c>
      <c r="CV18" s="32" t="s">
        <v>13</v>
      </c>
      <c r="CW18" s="32" t="s">
        <v>14</v>
      </c>
      <c r="CX18" s="429">
        <f>474100-CL18</f>
        <v>213418.364</v>
      </c>
      <c r="CY18" s="429"/>
      <c r="CZ18" s="429"/>
      <c r="DA18" s="429"/>
      <c r="DB18" s="429"/>
      <c r="DC18" s="429"/>
      <c r="DD18" s="429"/>
    </row>
    <row r="19" spans="2:108" ht="30" customHeight="1" x14ac:dyDescent="0.15">
      <c r="B19" s="217">
        <v>45223</v>
      </c>
      <c r="C19" s="218"/>
      <c r="D19" s="218"/>
      <c r="E19" s="218"/>
      <c r="F19" s="219"/>
      <c r="G19" s="283" t="s">
        <v>636</v>
      </c>
      <c r="H19" s="284"/>
      <c r="I19" s="284"/>
      <c r="J19" s="284"/>
      <c r="K19" s="285"/>
      <c r="L19" s="241" t="s">
        <v>141</v>
      </c>
      <c r="M19" s="221"/>
      <c r="N19" s="221"/>
      <c r="O19" s="221"/>
      <c r="P19" s="221"/>
      <c r="Q19" s="221"/>
      <c r="R19" s="222"/>
      <c r="S19" s="229"/>
      <c r="T19" s="230"/>
      <c r="U19" s="231"/>
      <c r="V19" s="229">
        <v>45322</v>
      </c>
      <c r="W19" s="230"/>
      <c r="X19" s="231"/>
      <c r="Y19" s="241" t="s">
        <v>632</v>
      </c>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2"/>
      <c r="AY19" s="241" t="s">
        <v>370</v>
      </c>
      <c r="AZ19" s="221"/>
      <c r="BA19" s="221"/>
      <c r="BB19" s="221"/>
      <c r="BC19" s="221"/>
      <c r="BD19" s="221"/>
      <c r="BE19" s="221"/>
      <c r="BF19" s="221"/>
      <c r="BG19" s="221"/>
      <c r="BH19" s="221"/>
      <c r="BI19" s="221"/>
      <c r="BJ19" s="221"/>
      <c r="BK19" s="221"/>
      <c r="BL19" s="221"/>
      <c r="BM19" s="221"/>
      <c r="BN19" s="222"/>
      <c r="BO19" s="275"/>
      <c r="BP19" s="276"/>
      <c r="BQ19" s="276"/>
      <c r="BR19" s="276"/>
      <c r="BS19" s="276"/>
      <c r="BT19" s="276"/>
      <c r="BU19" s="276"/>
      <c r="BV19" s="276"/>
      <c r="BW19" s="277"/>
      <c r="BX19" s="238">
        <v>880</v>
      </c>
      <c r="BY19" s="239"/>
      <c r="BZ19" s="239"/>
      <c r="CA19" s="240"/>
      <c r="CB19" s="226">
        <v>1</v>
      </c>
      <c r="CC19" s="227"/>
      <c r="CD19" s="228"/>
      <c r="CE19" s="226">
        <f>BX19*CB19</f>
        <v>880</v>
      </c>
      <c r="CF19" s="227"/>
      <c r="CG19" s="227"/>
      <c r="CH19" s="227"/>
      <c r="CI19" s="227"/>
      <c r="CJ19" s="227"/>
      <c r="CK19" s="228"/>
      <c r="CL19" s="226">
        <f t="shared" si="2"/>
        <v>261561.636</v>
      </c>
      <c r="CM19" s="227"/>
      <c r="CN19" s="227"/>
      <c r="CO19" s="227"/>
      <c r="CP19" s="227"/>
      <c r="CQ19" s="227"/>
      <c r="CR19" s="227"/>
      <c r="CS19" s="228"/>
      <c r="CT19" s="31" t="s">
        <v>11</v>
      </c>
      <c r="CU19" s="32" t="s">
        <v>12</v>
      </c>
      <c r="CV19" s="32" t="s">
        <v>13</v>
      </c>
      <c r="CW19" s="32" t="s">
        <v>14</v>
      </c>
      <c r="CX19" s="429">
        <f>474100-CL19</f>
        <v>212538.364</v>
      </c>
      <c r="CY19" s="429"/>
      <c r="CZ19" s="429"/>
      <c r="DA19" s="429"/>
      <c r="DB19" s="429"/>
      <c r="DC19" s="429"/>
      <c r="DD19" s="429"/>
    </row>
    <row r="20" spans="2:108" ht="30" customHeight="1" x14ac:dyDescent="0.15">
      <c r="B20" s="217">
        <v>45275</v>
      </c>
      <c r="C20" s="218"/>
      <c r="D20" s="218"/>
      <c r="E20" s="218"/>
      <c r="F20" s="219"/>
      <c r="G20" s="283" t="s">
        <v>635</v>
      </c>
      <c r="H20" s="284"/>
      <c r="I20" s="284"/>
      <c r="J20" s="284"/>
      <c r="K20" s="285"/>
      <c r="L20" s="241" t="s">
        <v>141</v>
      </c>
      <c r="M20" s="221"/>
      <c r="N20" s="221"/>
      <c r="O20" s="221"/>
      <c r="P20" s="221"/>
      <c r="Q20" s="221"/>
      <c r="R20" s="222"/>
      <c r="S20" s="229"/>
      <c r="T20" s="230"/>
      <c r="U20" s="231"/>
      <c r="V20" s="229">
        <v>45322</v>
      </c>
      <c r="W20" s="230"/>
      <c r="X20" s="231"/>
      <c r="Y20" s="241" t="s">
        <v>633</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2"/>
      <c r="AY20" s="241" t="s">
        <v>371</v>
      </c>
      <c r="AZ20" s="221"/>
      <c r="BA20" s="221"/>
      <c r="BB20" s="221"/>
      <c r="BC20" s="221"/>
      <c r="BD20" s="221"/>
      <c r="BE20" s="221"/>
      <c r="BF20" s="221"/>
      <c r="BG20" s="221"/>
      <c r="BH20" s="221"/>
      <c r="BI20" s="221"/>
      <c r="BJ20" s="221"/>
      <c r="BK20" s="221"/>
      <c r="BL20" s="221"/>
      <c r="BM20" s="221"/>
      <c r="BN20" s="222"/>
      <c r="BO20" s="275"/>
      <c r="BP20" s="276"/>
      <c r="BQ20" s="276"/>
      <c r="BR20" s="276"/>
      <c r="BS20" s="276"/>
      <c r="BT20" s="276"/>
      <c r="BU20" s="276"/>
      <c r="BV20" s="276"/>
      <c r="BW20" s="277"/>
      <c r="BX20" s="238">
        <v>53440</v>
      </c>
      <c r="BY20" s="239"/>
      <c r="BZ20" s="239"/>
      <c r="CA20" s="240"/>
      <c r="CB20" s="226">
        <v>1</v>
      </c>
      <c r="CC20" s="227"/>
      <c r="CD20" s="228"/>
      <c r="CE20" s="226">
        <f>BX20*CB20</f>
        <v>53440</v>
      </c>
      <c r="CF20" s="227"/>
      <c r="CG20" s="227"/>
      <c r="CH20" s="227"/>
      <c r="CI20" s="227"/>
      <c r="CJ20" s="227"/>
      <c r="CK20" s="228"/>
      <c r="CL20" s="226">
        <f t="shared" si="2"/>
        <v>315001.636</v>
      </c>
      <c r="CM20" s="227"/>
      <c r="CN20" s="227"/>
      <c r="CO20" s="227"/>
      <c r="CP20" s="227"/>
      <c r="CQ20" s="227"/>
      <c r="CR20" s="227"/>
      <c r="CS20" s="228"/>
      <c r="CT20" s="31" t="s">
        <v>11</v>
      </c>
      <c r="CU20" s="32" t="s">
        <v>12</v>
      </c>
      <c r="CV20" s="32" t="s">
        <v>13</v>
      </c>
      <c r="CW20" s="32" t="s">
        <v>14</v>
      </c>
      <c r="CX20" s="429">
        <f>474100-CL20</f>
        <v>159098.364</v>
      </c>
      <c r="CY20" s="429"/>
      <c r="CZ20" s="429"/>
      <c r="DA20" s="429"/>
      <c r="DB20" s="429"/>
      <c r="DC20" s="429"/>
      <c r="DD20" s="429"/>
    </row>
    <row r="21" spans="2:108" ht="30" customHeight="1" x14ac:dyDescent="0.15">
      <c r="B21" s="217"/>
      <c r="C21" s="218"/>
      <c r="D21" s="218"/>
      <c r="E21" s="218"/>
      <c r="F21" s="219"/>
      <c r="G21" s="283"/>
      <c r="H21" s="284"/>
      <c r="I21" s="284"/>
      <c r="J21" s="284"/>
      <c r="K21" s="285"/>
      <c r="L21" s="241"/>
      <c r="M21" s="221"/>
      <c r="N21" s="221"/>
      <c r="O21" s="221"/>
      <c r="P21" s="221"/>
      <c r="Q21" s="221"/>
      <c r="R21" s="222"/>
      <c r="S21" s="229"/>
      <c r="T21" s="230"/>
      <c r="U21" s="231"/>
      <c r="V21" s="229"/>
      <c r="W21" s="230"/>
      <c r="X21" s="231"/>
      <c r="Y21" s="24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2"/>
      <c r="AY21" s="241"/>
      <c r="AZ21" s="221"/>
      <c r="BA21" s="221"/>
      <c r="BB21" s="221"/>
      <c r="BC21" s="221"/>
      <c r="BD21" s="221"/>
      <c r="BE21" s="221"/>
      <c r="BF21" s="221"/>
      <c r="BG21" s="221"/>
      <c r="BH21" s="221"/>
      <c r="BI21" s="221"/>
      <c r="BJ21" s="221"/>
      <c r="BK21" s="221"/>
      <c r="BL21" s="221"/>
      <c r="BM21" s="221"/>
      <c r="BN21" s="222"/>
      <c r="BO21" s="275"/>
      <c r="BP21" s="276"/>
      <c r="BQ21" s="276"/>
      <c r="BR21" s="276"/>
      <c r="BS21" s="276"/>
      <c r="BT21" s="276"/>
      <c r="BU21" s="276"/>
      <c r="BV21" s="276"/>
      <c r="BW21" s="277"/>
      <c r="BX21" s="238"/>
      <c r="BY21" s="239"/>
      <c r="BZ21" s="239"/>
      <c r="CA21" s="240"/>
      <c r="CB21" s="226"/>
      <c r="CC21" s="227"/>
      <c r="CD21" s="228"/>
      <c r="CE21" s="249">
        <f>SUM(CE4:CK20)</f>
        <v>315001.636</v>
      </c>
      <c r="CF21" s="250"/>
      <c r="CG21" s="250"/>
      <c r="CH21" s="250"/>
      <c r="CI21" s="250"/>
      <c r="CJ21" s="250"/>
      <c r="CK21" s="251"/>
      <c r="CL21" s="226"/>
      <c r="CM21" s="227"/>
      <c r="CN21" s="227"/>
      <c r="CO21" s="227"/>
      <c r="CP21" s="227"/>
      <c r="CQ21" s="227"/>
      <c r="CR21" s="227"/>
      <c r="CS21" s="228"/>
      <c r="CT21" s="31"/>
      <c r="CU21" s="32"/>
      <c r="CV21" s="32"/>
      <c r="CW21" s="32"/>
      <c r="CX21" s="429"/>
      <c r="CY21" s="429"/>
      <c r="CZ21" s="429"/>
      <c r="DA21" s="429"/>
      <c r="DB21" s="429"/>
      <c r="DC21" s="429"/>
      <c r="DD21" s="429"/>
    </row>
    <row r="22" spans="2:108" x14ac:dyDescent="0.15">
      <c r="K22" s="16"/>
      <c r="L22" s="12"/>
      <c r="M22" s="12"/>
      <c r="N22" s="12"/>
      <c r="O22" s="12"/>
      <c r="P22" s="12"/>
      <c r="Q22" s="12"/>
      <c r="R22" s="12"/>
      <c r="S22" s="12"/>
      <c r="T22" s="12"/>
      <c r="U22" s="12"/>
      <c r="V22" s="12"/>
      <c r="W22" s="18"/>
      <c r="X22" s="18"/>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5"/>
      <c r="CT22" s="15"/>
      <c r="CU22" s="15"/>
      <c r="CV22" s="15"/>
      <c r="CW22" s="15"/>
      <c r="CX22" s="15"/>
    </row>
    <row r="23" spans="2:108" x14ac:dyDescent="0.15">
      <c r="K23" s="16"/>
      <c r="L23" s="12"/>
      <c r="M23" s="12"/>
      <c r="N23" s="12"/>
      <c r="O23" s="12"/>
      <c r="P23" s="12"/>
      <c r="Q23" s="12"/>
      <c r="R23" s="12"/>
      <c r="S23" s="12"/>
      <c r="T23" s="12"/>
      <c r="U23" s="12"/>
      <c r="V23" s="12"/>
      <c r="W23" s="18"/>
      <c r="X23" s="18"/>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5"/>
      <c r="CT23" s="15"/>
      <c r="CU23" s="15"/>
      <c r="CV23" s="15"/>
      <c r="CW23" s="15"/>
      <c r="CX23" s="15"/>
    </row>
    <row r="24" spans="2:108" x14ac:dyDescent="0.15">
      <c r="K24" s="16"/>
      <c r="L24" s="12"/>
      <c r="M24" s="12"/>
      <c r="N24" s="12"/>
      <c r="O24" s="12"/>
      <c r="P24" s="12"/>
      <c r="Q24" s="12"/>
      <c r="R24" s="12"/>
      <c r="S24" s="12"/>
      <c r="T24" s="12"/>
      <c r="U24" s="12"/>
      <c r="V24" s="12"/>
      <c r="W24" s="18"/>
      <c r="X24" s="18"/>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5"/>
      <c r="CT24" s="15"/>
      <c r="CU24" s="15"/>
      <c r="CV24" s="15"/>
      <c r="CW24" s="15"/>
      <c r="CX24" s="15"/>
    </row>
    <row r="25" spans="2:108" x14ac:dyDescent="0.15">
      <c r="K25" s="16"/>
      <c r="L25" s="12"/>
      <c r="M25" s="12"/>
      <c r="N25" s="12"/>
      <c r="O25" s="12"/>
      <c r="P25" s="12"/>
      <c r="Q25" s="12"/>
      <c r="R25" s="12"/>
      <c r="S25" s="12"/>
      <c r="T25" s="12"/>
      <c r="U25" s="12"/>
      <c r="V25" s="12"/>
      <c r="W25" s="18"/>
      <c r="X25" s="18"/>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5"/>
      <c r="CT25" s="15"/>
      <c r="CU25" s="15"/>
      <c r="CV25" s="15"/>
      <c r="CW25" s="15"/>
      <c r="CX25" s="15"/>
    </row>
    <row r="26" spans="2:108" x14ac:dyDescent="0.15">
      <c r="K26" s="16"/>
      <c r="L26" s="12"/>
      <c r="M26" s="12"/>
      <c r="N26" s="12"/>
      <c r="O26" s="12"/>
      <c r="P26" s="12"/>
      <c r="Q26" s="12"/>
      <c r="R26" s="12"/>
      <c r="S26" s="12"/>
      <c r="T26" s="12"/>
      <c r="U26" s="12"/>
      <c r="V26" s="12"/>
      <c r="W26" s="18"/>
      <c r="X26" s="18"/>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5"/>
      <c r="CT26" s="15"/>
      <c r="CU26" s="15"/>
      <c r="CV26" s="15"/>
      <c r="CW26" s="15"/>
      <c r="CX26" s="15"/>
    </row>
    <row r="27" spans="2:108" x14ac:dyDescent="0.15">
      <c r="K27" s="16"/>
      <c r="L27" s="12"/>
      <c r="M27" s="12"/>
      <c r="N27" s="12"/>
      <c r="O27" s="12"/>
      <c r="P27" s="12"/>
      <c r="Q27" s="12"/>
      <c r="R27" s="12"/>
      <c r="S27" s="12"/>
      <c r="T27" s="12"/>
      <c r="U27" s="12"/>
      <c r="V27" s="12"/>
      <c r="W27" s="18"/>
      <c r="X27" s="18"/>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5"/>
      <c r="CT27" s="15"/>
      <c r="CU27" s="15"/>
      <c r="CV27" s="15"/>
      <c r="CW27" s="15"/>
      <c r="CX27" s="15"/>
    </row>
    <row r="28" spans="2:108" x14ac:dyDescent="0.15">
      <c r="K28" s="16"/>
      <c r="L28" s="12"/>
      <c r="M28" s="12"/>
      <c r="N28" s="12"/>
      <c r="O28" s="12"/>
      <c r="P28" s="12"/>
      <c r="Q28" s="12"/>
      <c r="R28" s="12"/>
      <c r="S28" s="12"/>
      <c r="T28" s="12"/>
      <c r="U28" s="12"/>
      <c r="V28" s="12"/>
      <c r="W28" s="18"/>
      <c r="X28" s="18"/>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5"/>
      <c r="CT28" s="15"/>
      <c r="CU28" s="15"/>
      <c r="CV28" s="15"/>
      <c r="CW28" s="15"/>
      <c r="CX28" s="15"/>
    </row>
    <row r="29" spans="2:108" x14ac:dyDescent="0.15">
      <c r="K29" s="16"/>
      <c r="L29" s="12"/>
      <c r="M29" s="12"/>
      <c r="N29" s="12"/>
      <c r="O29" s="12"/>
      <c r="P29" s="12"/>
      <c r="Q29" s="12"/>
      <c r="R29" s="12"/>
      <c r="S29" s="12"/>
      <c r="T29" s="12"/>
      <c r="U29" s="12"/>
      <c r="V29" s="12"/>
      <c r="W29" s="18"/>
      <c r="X29" s="18"/>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5"/>
      <c r="CT29" s="15"/>
      <c r="CU29" s="15"/>
      <c r="CV29" s="15"/>
      <c r="CW29" s="15"/>
      <c r="CX29" s="15"/>
    </row>
    <row r="30" spans="2:108" x14ac:dyDescent="0.15">
      <c r="K30" s="16"/>
      <c r="L30" s="12"/>
      <c r="M30" s="12"/>
      <c r="N30" s="12"/>
      <c r="O30" s="12"/>
      <c r="P30" s="12"/>
      <c r="Q30" s="12"/>
      <c r="R30" s="12"/>
      <c r="S30" s="12"/>
      <c r="T30" s="12"/>
      <c r="U30" s="12"/>
      <c r="V30" s="12"/>
      <c r="W30" s="18"/>
      <c r="X30" s="18"/>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5"/>
      <c r="CT30" s="15"/>
      <c r="CU30" s="15"/>
      <c r="CV30" s="15"/>
      <c r="CW30" s="15"/>
      <c r="CX30" s="15"/>
    </row>
    <row r="31" spans="2:108" x14ac:dyDescent="0.15">
      <c r="K31" s="16"/>
      <c r="L31" s="12"/>
      <c r="M31" s="12"/>
      <c r="N31" s="12"/>
      <c r="O31" s="12"/>
      <c r="P31" s="12"/>
      <c r="Q31" s="12"/>
      <c r="R31" s="12"/>
      <c r="S31" s="12"/>
      <c r="T31" s="12"/>
      <c r="U31" s="12"/>
      <c r="V31" s="12"/>
      <c r="W31" s="18"/>
      <c r="X31" s="18"/>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5"/>
      <c r="CT31" s="15"/>
      <c r="CU31" s="15"/>
      <c r="CV31" s="15"/>
      <c r="CW31" s="15"/>
      <c r="CX31" s="15"/>
    </row>
    <row r="32" spans="2:108" x14ac:dyDescent="0.15">
      <c r="K32" s="16"/>
      <c r="L32" s="12"/>
      <c r="M32" s="12"/>
      <c r="N32" s="12"/>
      <c r="O32" s="12"/>
      <c r="P32" s="12"/>
      <c r="Q32" s="12"/>
      <c r="R32" s="12"/>
      <c r="S32" s="12"/>
      <c r="T32" s="12"/>
      <c r="U32" s="12"/>
      <c r="V32" s="12"/>
      <c r="W32" s="18"/>
      <c r="X32" s="18"/>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5"/>
      <c r="CT32" s="15"/>
      <c r="CU32" s="15"/>
      <c r="CV32" s="15"/>
      <c r="CW32" s="15"/>
      <c r="CX32" s="15"/>
    </row>
    <row r="33" spans="1:102" x14ac:dyDescent="0.15">
      <c r="K33" s="16"/>
      <c r="L33" s="12"/>
      <c r="M33" s="12"/>
      <c r="N33" s="12"/>
      <c r="O33" s="12"/>
      <c r="P33" s="12"/>
      <c r="Q33" s="12"/>
      <c r="R33" s="12"/>
      <c r="S33" s="12"/>
      <c r="T33" s="12"/>
      <c r="U33" s="12"/>
      <c r="V33" s="12"/>
      <c r="W33" s="18"/>
      <c r="X33" s="18"/>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5"/>
      <c r="CT33" s="15"/>
      <c r="CU33" s="15"/>
      <c r="CV33" s="15"/>
      <c r="CW33" s="15"/>
      <c r="CX33" s="15"/>
    </row>
    <row r="34" spans="1:102" x14ac:dyDescent="0.15">
      <c r="K34" s="16"/>
      <c r="L34" s="12"/>
      <c r="M34" s="12"/>
      <c r="N34" s="12"/>
      <c r="O34" s="12"/>
      <c r="P34" s="12"/>
      <c r="Q34" s="12"/>
      <c r="R34" s="12"/>
      <c r="S34" s="12"/>
      <c r="T34" s="12"/>
      <c r="U34" s="12"/>
      <c r="V34" s="12"/>
      <c r="W34" s="18"/>
      <c r="X34" s="18"/>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5"/>
      <c r="CT34" s="15"/>
      <c r="CU34" s="15"/>
      <c r="CV34" s="15"/>
      <c r="CW34" s="15"/>
      <c r="CX34" s="15"/>
    </row>
    <row r="35" spans="1:102" x14ac:dyDescent="0.15">
      <c r="K35" s="16"/>
      <c r="L35" s="12"/>
      <c r="M35" s="12"/>
      <c r="N35" s="12"/>
      <c r="O35" s="12"/>
      <c r="P35" s="12"/>
      <c r="Q35" s="12"/>
      <c r="R35" s="12"/>
      <c r="S35" s="12"/>
      <c r="T35" s="12"/>
      <c r="U35" s="12"/>
      <c r="V35" s="12"/>
      <c r="W35" s="18"/>
      <c r="X35" s="18"/>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5"/>
      <c r="CT35" s="15"/>
      <c r="CU35" s="15"/>
      <c r="CV35" s="15"/>
      <c r="CW35" s="15"/>
      <c r="CX35" s="15"/>
    </row>
    <row r="36" spans="1:102" x14ac:dyDescent="0.15">
      <c r="K36" s="16"/>
      <c r="L36" s="12"/>
      <c r="M36" s="12"/>
      <c r="N36" s="12"/>
      <c r="O36" s="12"/>
      <c r="P36" s="12"/>
      <c r="Q36" s="12"/>
      <c r="R36" s="12"/>
      <c r="S36" s="12"/>
      <c r="T36" s="12"/>
      <c r="U36" s="12"/>
      <c r="V36" s="12"/>
      <c r="W36" s="18"/>
      <c r="X36" s="18"/>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5"/>
      <c r="CT36" s="15"/>
      <c r="CU36" s="15"/>
      <c r="CV36" s="15"/>
      <c r="CW36" s="15"/>
      <c r="CX36" s="15"/>
    </row>
    <row r="37" spans="1:102" x14ac:dyDescent="0.15">
      <c r="K37" s="16"/>
      <c r="L37" s="12"/>
      <c r="M37" s="12"/>
      <c r="N37" s="12"/>
      <c r="O37" s="12"/>
      <c r="P37" s="12"/>
      <c r="Q37" s="12"/>
      <c r="R37" s="12"/>
      <c r="S37" s="12"/>
      <c r="T37" s="12"/>
      <c r="U37" s="12"/>
      <c r="V37" s="12"/>
      <c r="W37" s="18"/>
      <c r="X37" s="18"/>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5"/>
      <c r="CT37" s="15"/>
      <c r="CU37" s="15"/>
      <c r="CV37" s="15"/>
      <c r="CW37" s="15"/>
      <c r="CX37" s="15"/>
    </row>
    <row r="38" spans="1:102" x14ac:dyDescent="0.15">
      <c r="K38" s="16"/>
      <c r="L38" s="12"/>
      <c r="M38" s="12"/>
      <c r="N38" s="12"/>
      <c r="O38" s="12"/>
      <c r="P38" s="12"/>
      <c r="Q38" s="12"/>
      <c r="R38" s="12"/>
      <c r="S38" s="12"/>
      <c r="T38" s="12"/>
      <c r="U38" s="12"/>
      <c r="V38" s="12"/>
      <c r="W38" s="18"/>
      <c r="X38" s="18"/>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5"/>
      <c r="CT38" s="15"/>
      <c r="CU38" s="15"/>
      <c r="CV38" s="15"/>
      <c r="CW38" s="15"/>
      <c r="CX38" s="15"/>
    </row>
    <row r="39" spans="1:102" s="2" customFormat="1" ht="18" customHeight="1" x14ac:dyDescent="0.15">
      <c r="A39" s="4"/>
      <c r="K39" s="16"/>
      <c r="L39" s="12"/>
      <c r="M39" s="12"/>
      <c r="N39" s="12"/>
      <c r="O39" s="12"/>
      <c r="P39" s="12"/>
      <c r="Q39" s="12"/>
      <c r="R39" s="12"/>
      <c r="S39" s="12"/>
      <c r="T39" s="12"/>
      <c r="U39" s="12"/>
      <c r="V39" s="12"/>
      <c r="W39" s="18"/>
      <c r="X39" s="18"/>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5"/>
      <c r="CT39" s="15"/>
      <c r="CU39" s="15"/>
      <c r="CV39" s="15"/>
      <c r="CW39" s="15"/>
      <c r="CX39" s="15"/>
    </row>
    <row r="40" spans="1:102" x14ac:dyDescent="0.15">
      <c r="K40" s="16"/>
      <c r="L40" s="12"/>
      <c r="M40" s="12"/>
      <c r="N40" s="12"/>
      <c r="O40" s="12"/>
      <c r="P40" s="12"/>
      <c r="Q40" s="12"/>
      <c r="R40" s="12"/>
      <c r="S40" s="12"/>
      <c r="T40" s="12"/>
      <c r="U40" s="12"/>
      <c r="V40" s="12"/>
      <c r="W40" s="18"/>
      <c r="X40" s="18"/>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5"/>
      <c r="CT40" s="15"/>
      <c r="CU40" s="15"/>
      <c r="CV40" s="15"/>
      <c r="CW40" s="15"/>
      <c r="CX40" s="15"/>
    </row>
    <row r="41" spans="1:102" x14ac:dyDescent="0.15">
      <c r="K41" s="16"/>
      <c r="L41" s="12"/>
      <c r="M41" s="12"/>
      <c r="N41" s="12"/>
      <c r="O41" s="12"/>
      <c r="P41" s="12"/>
      <c r="Q41" s="12"/>
      <c r="R41" s="12"/>
      <c r="S41" s="12"/>
      <c r="T41" s="12"/>
      <c r="U41" s="12"/>
      <c r="V41" s="12"/>
      <c r="W41" s="18"/>
      <c r="X41" s="18"/>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5"/>
      <c r="CT41" s="15"/>
      <c r="CU41" s="15"/>
      <c r="CV41" s="15"/>
      <c r="CW41" s="15"/>
      <c r="CX41" s="15"/>
    </row>
    <row r="42" spans="1:102" x14ac:dyDescent="0.15">
      <c r="K42" s="16"/>
      <c r="L42" s="12"/>
      <c r="M42" s="12"/>
      <c r="N42" s="12"/>
      <c r="O42" s="12"/>
      <c r="P42" s="12"/>
      <c r="Q42" s="12"/>
      <c r="R42" s="12"/>
      <c r="S42" s="12"/>
      <c r="T42" s="12"/>
      <c r="U42" s="12"/>
      <c r="V42" s="12"/>
      <c r="W42" s="18"/>
      <c r="X42" s="18"/>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5"/>
      <c r="CT42" s="15"/>
      <c r="CU42" s="15"/>
      <c r="CV42" s="15"/>
      <c r="CW42" s="15"/>
      <c r="CX42" s="15"/>
    </row>
    <row r="43" spans="1:102" x14ac:dyDescent="0.15">
      <c r="K43" s="16"/>
      <c r="L43" s="12"/>
      <c r="M43" s="12"/>
      <c r="N43" s="12"/>
      <c r="O43" s="12"/>
      <c r="P43" s="12"/>
      <c r="Q43" s="12"/>
      <c r="R43" s="12"/>
      <c r="S43" s="12"/>
      <c r="T43" s="12"/>
      <c r="U43" s="12"/>
      <c r="V43" s="12"/>
      <c r="W43" s="18"/>
      <c r="X43" s="18"/>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5"/>
      <c r="CT43" s="15"/>
      <c r="CU43" s="15"/>
      <c r="CV43" s="15"/>
      <c r="CW43" s="15"/>
      <c r="CX43" s="15"/>
    </row>
    <row r="44" spans="1:102" x14ac:dyDescent="0.15">
      <c r="K44" s="16"/>
      <c r="L44" s="12"/>
      <c r="M44" s="12"/>
      <c r="N44" s="12"/>
      <c r="O44" s="12"/>
      <c r="P44" s="12"/>
      <c r="Q44" s="12"/>
      <c r="R44" s="12"/>
      <c r="S44" s="12"/>
      <c r="T44" s="12"/>
      <c r="U44" s="12"/>
      <c r="V44" s="12"/>
      <c r="W44" s="18"/>
      <c r="X44" s="18"/>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5"/>
      <c r="CT44" s="15"/>
      <c r="CU44" s="15"/>
      <c r="CV44" s="15"/>
      <c r="CW44" s="15"/>
      <c r="CX44" s="15"/>
    </row>
    <row r="45" spans="1:102" x14ac:dyDescent="0.15">
      <c r="K45" s="16"/>
      <c r="L45" s="12"/>
      <c r="M45" s="12"/>
      <c r="N45" s="12"/>
      <c r="O45" s="12"/>
      <c r="P45" s="12"/>
      <c r="Q45" s="12"/>
      <c r="R45" s="12"/>
      <c r="S45" s="12"/>
      <c r="T45" s="12"/>
      <c r="U45" s="12"/>
      <c r="V45" s="12"/>
      <c r="W45" s="18"/>
      <c r="X45" s="18"/>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5"/>
      <c r="CT45" s="15"/>
      <c r="CU45" s="15"/>
      <c r="CV45" s="15"/>
      <c r="CW45" s="15"/>
      <c r="CX45" s="15"/>
    </row>
    <row r="46" spans="1:102" x14ac:dyDescent="0.15">
      <c r="K46" s="16"/>
      <c r="L46" s="12"/>
      <c r="M46" s="12"/>
      <c r="N46" s="12"/>
      <c r="O46" s="12"/>
      <c r="P46" s="12"/>
      <c r="Q46" s="12"/>
      <c r="R46" s="12"/>
      <c r="S46" s="12"/>
      <c r="T46" s="12"/>
      <c r="U46" s="12"/>
      <c r="V46" s="12"/>
      <c r="W46" s="18"/>
      <c r="X46" s="18"/>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5"/>
      <c r="CT46" s="15"/>
      <c r="CU46" s="15"/>
      <c r="CV46" s="15"/>
      <c r="CW46" s="15"/>
      <c r="CX46" s="15"/>
    </row>
    <row r="47" spans="1:102" x14ac:dyDescent="0.15">
      <c r="K47" s="16"/>
      <c r="L47" s="12"/>
      <c r="M47" s="12"/>
      <c r="N47" s="12"/>
      <c r="O47" s="12"/>
      <c r="P47" s="12"/>
      <c r="Q47" s="12"/>
      <c r="R47" s="12"/>
      <c r="S47" s="12"/>
      <c r="T47" s="12"/>
      <c r="U47" s="12"/>
      <c r="V47" s="12"/>
      <c r="W47" s="18"/>
      <c r="X47" s="18"/>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5"/>
      <c r="CT47" s="15"/>
      <c r="CU47" s="15"/>
      <c r="CV47" s="15"/>
      <c r="CW47" s="15"/>
      <c r="CX47" s="15"/>
    </row>
    <row r="48" spans="1:102" x14ac:dyDescent="0.15">
      <c r="K48" s="16"/>
      <c r="L48" s="12"/>
      <c r="M48" s="12"/>
      <c r="N48" s="12"/>
      <c r="O48" s="12"/>
      <c r="P48" s="12"/>
      <c r="Q48" s="12"/>
      <c r="R48" s="12"/>
      <c r="S48" s="12"/>
      <c r="T48" s="12"/>
      <c r="U48" s="12"/>
      <c r="V48" s="12"/>
      <c r="W48" s="18"/>
      <c r="X48" s="18"/>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5"/>
      <c r="CT48" s="15"/>
      <c r="CU48" s="15"/>
      <c r="CV48" s="15"/>
      <c r="CW48" s="15"/>
      <c r="CX48" s="15"/>
    </row>
    <row r="49" spans="11:102" x14ac:dyDescent="0.15">
      <c r="K49" s="16"/>
      <c r="L49" s="12"/>
      <c r="M49" s="12"/>
      <c r="N49" s="12"/>
      <c r="O49" s="12"/>
      <c r="P49" s="12"/>
      <c r="Q49" s="12"/>
      <c r="R49" s="12"/>
      <c r="S49" s="12"/>
      <c r="T49" s="12"/>
      <c r="U49" s="12"/>
      <c r="V49" s="12"/>
      <c r="W49" s="18"/>
      <c r="X49" s="18"/>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5"/>
      <c r="CT49" s="15"/>
      <c r="CU49" s="15"/>
      <c r="CV49" s="15"/>
      <c r="CW49" s="15"/>
      <c r="CX49" s="15"/>
    </row>
    <row r="50" spans="11:102" x14ac:dyDescent="0.15">
      <c r="K50" s="16"/>
      <c r="L50" s="12"/>
      <c r="M50" s="12"/>
      <c r="N50" s="12"/>
      <c r="O50" s="12"/>
      <c r="P50" s="12"/>
      <c r="Q50" s="12"/>
      <c r="R50" s="12"/>
      <c r="S50" s="12"/>
      <c r="T50" s="12"/>
      <c r="U50" s="12"/>
      <c r="V50" s="12"/>
      <c r="W50" s="18"/>
      <c r="X50" s="18"/>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5"/>
      <c r="CT50" s="15"/>
      <c r="CU50" s="15"/>
      <c r="CV50" s="15"/>
      <c r="CW50" s="15"/>
      <c r="CX50" s="15"/>
    </row>
    <row r="51" spans="11:102" x14ac:dyDescent="0.15">
      <c r="K51" s="16"/>
      <c r="L51" s="12"/>
      <c r="M51" s="12"/>
      <c r="N51" s="12"/>
      <c r="O51" s="12"/>
      <c r="P51" s="12"/>
      <c r="Q51" s="12"/>
      <c r="R51" s="12"/>
      <c r="S51" s="12"/>
      <c r="T51" s="12"/>
      <c r="U51" s="12"/>
      <c r="V51" s="12"/>
      <c r="W51" s="18"/>
      <c r="X51" s="18"/>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5"/>
      <c r="CT51" s="15"/>
      <c r="CU51" s="15"/>
      <c r="CV51" s="15"/>
      <c r="CW51" s="15"/>
      <c r="CX51" s="15"/>
    </row>
    <row r="52" spans="11:102" x14ac:dyDescent="0.15">
      <c r="K52" s="16"/>
      <c r="L52" s="12"/>
      <c r="M52" s="12"/>
      <c r="N52" s="12"/>
      <c r="O52" s="12"/>
      <c r="P52" s="12"/>
      <c r="Q52" s="12"/>
      <c r="R52" s="12"/>
      <c r="S52" s="12"/>
      <c r="T52" s="12"/>
      <c r="U52" s="12"/>
      <c r="V52" s="12"/>
      <c r="W52" s="18"/>
      <c r="X52" s="18"/>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5"/>
      <c r="CT52" s="15"/>
      <c r="CU52" s="15"/>
      <c r="CV52" s="15"/>
      <c r="CW52" s="15"/>
      <c r="CX52" s="15"/>
    </row>
    <row r="53" spans="11:102" x14ac:dyDescent="0.15">
      <c r="K53" s="16"/>
      <c r="L53" s="12"/>
      <c r="M53" s="12"/>
      <c r="N53" s="12"/>
      <c r="O53" s="12"/>
      <c r="P53" s="12"/>
      <c r="Q53" s="12"/>
      <c r="R53" s="12"/>
      <c r="S53" s="12"/>
      <c r="T53" s="12"/>
      <c r="U53" s="12"/>
      <c r="V53" s="12"/>
      <c r="W53" s="18"/>
      <c r="X53" s="18"/>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5"/>
      <c r="CT53" s="15"/>
      <c r="CU53" s="15"/>
      <c r="CV53" s="15"/>
      <c r="CW53" s="15"/>
      <c r="CX53" s="15"/>
    </row>
    <row r="54" spans="11:102" x14ac:dyDescent="0.15">
      <c r="K54" s="16"/>
      <c r="L54" s="12"/>
      <c r="M54" s="12"/>
      <c r="N54" s="12"/>
      <c r="O54" s="12"/>
      <c r="P54" s="12"/>
      <c r="Q54" s="12"/>
      <c r="R54" s="12"/>
      <c r="S54" s="12"/>
      <c r="T54" s="12"/>
      <c r="U54" s="12"/>
      <c r="V54" s="12"/>
      <c r="W54" s="18"/>
      <c r="X54" s="18"/>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5"/>
      <c r="CT54" s="15"/>
      <c r="CU54" s="15"/>
      <c r="CV54" s="15"/>
      <c r="CW54" s="15"/>
      <c r="CX54" s="15"/>
    </row>
    <row r="55" spans="11:102" x14ac:dyDescent="0.15">
      <c r="K55" s="16"/>
      <c r="L55" s="12"/>
      <c r="M55" s="12"/>
      <c r="N55" s="12"/>
      <c r="O55" s="12"/>
      <c r="P55" s="12"/>
      <c r="Q55" s="12"/>
      <c r="R55" s="12"/>
      <c r="S55" s="12"/>
      <c r="T55" s="12"/>
      <c r="U55" s="12"/>
      <c r="V55" s="12"/>
      <c r="W55" s="18"/>
      <c r="X55" s="18"/>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5"/>
      <c r="CT55" s="15"/>
      <c r="CU55" s="15"/>
      <c r="CV55" s="15"/>
      <c r="CW55" s="15"/>
      <c r="CX55" s="15"/>
    </row>
    <row r="155" spans="2:101" s="5" customFormat="1" ht="18" customHeight="1" x14ac:dyDescent="0.15">
      <c r="B155" s="2"/>
      <c r="C155" s="2"/>
      <c r="D155" s="2"/>
      <c r="E155" s="2"/>
      <c r="F155" s="2"/>
      <c r="G155" s="2"/>
      <c r="H155" s="2"/>
      <c r="I155" s="2"/>
      <c r="J155" s="2"/>
      <c r="K155" s="2"/>
      <c r="L155" s="1"/>
      <c r="M155" s="1"/>
      <c r="N155" s="1"/>
      <c r="O155" s="1"/>
      <c r="P155" s="1"/>
      <c r="Q155" s="1"/>
      <c r="R155" s="1"/>
      <c r="S155" s="1"/>
      <c r="T155" s="1"/>
      <c r="U155" s="1"/>
      <c r="V155" s="1"/>
      <c r="W155" s="10"/>
      <c r="X155" s="10"/>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T155" s="6"/>
      <c r="CU155" s="6"/>
      <c r="CV155" s="6"/>
      <c r="CW155" s="6"/>
    </row>
    <row r="172" spans="1:102" s="4" customFormat="1" ht="18" customHeight="1" x14ac:dyDescent="0.15">
      <c r="A172" s="1"/>
      <c r="B172" s="2"/>
      <c r="C172" s="2"/>
      <c r="D172" s="2"/>
      <c r="E172" s="2"/>
      <c r="F172" s="2"/>
      <c r="G172" s="2"/>
      <c r="H172" s="2"/>
      <c r="I172" s="2"/>
      <c r="J172" s="2"/>
      <c r="K172" s="2"/>
      <c r="L172" s="1"/>
      <c r="M172" s="1"/>
      <c r="N172" s="1"/>
      <c r="O172" s="1"/>
      <c r="P172" s="1"/>
      <c r="Q172" s="1"/>
      <c r="R172" s="1"/>
      <c r="S172" s="1"/>
      <c r="T172" s="1"/>
      <c r="U172" s="1"/>
      <c r="V172" s="1"/>
      <c r="W172" s="10"/>
      <c r="X172" s="10"/>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5"/>
      <c r="CT172" s="5"/>
      <c r="CU172" s="5"/>
      <c r="CV172" s="5"/>
      <c r="CW172" s="5"/>
      <c r="CX172" s="6"/>
    </row>
    <row r="173" spans="1:102" ht="18" customHeight="1" x14ac:dyDescent="0.15"/>
    <row r="174" spans="1:102" ht="18" customHeight="1" x14ac:dyDescent="0.15"/>
    <row r="175" spans="1:102" ht="18" customHeight="1" x14ac:dyDescent="0.15"/>
    <row r="176" spans="1:102" ht="18" customHeight="1" x14ac:dyDescent="0.15"/>
    <row r="177" spans="1:102" ht="18" customHeight="1" x14ac:dyDescent="0.15"/>
    <row r="178" spans="1:102" ht="18" customHeight="1" x14ac:dyDescent="0.15"/>
    <row r="179" spans="1:102" s="2" customFormat="1" ht="18" customHeight="1" x14ac:dyDescent="0.15">
      <c r="A179" s="1"/>
      <c r="L179" s="1"/>
      <c r="M179" s="1"/>
      <c r="N179" s="1"/>
      <c r="O179" s="1"/>
      <c r="P179" s="1"/>
      <c r="Q179" s="1"/>
      <c r="R179" s="1"/>
      <c r="S179" s="1"/>
      <c r="T179" s="1"/>
      <c r="U179" s="1"/>
      <c r="V179" s="1"/>
      <c r="W179" s="10"/>
      <c r="X179" s="10"/>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5"/>
      <c r="CT179" s="5"/>
      <c r="CU179" s="5"/>
      <c r="CV179" s="5"/>
      <c r="CW179" s="5"/>
      <c r="CX179" s="5"/>
    </row>
    <row r="180" spans="1:102" s="2" customFormat="1" ht="18" customHeight="1" x14ac:dyDescent="0.15">
      <c r="A180" s="1"/>
      <c r="L180" s="1"/>
      <c r="M180" s="1"/>
      <c r="N180" s="1"/>
      <c r="O180" s="1"/>
      <c r="P180" s="1"/>
      <c r="Q180" s="1"/>
      <c r="R180" s="1"/>
      <c r="S180" s="1"/>
      <c r="T180" s="1"/>
      <c r="U180" s="1"/>
      <c r="V180" s="1"/>
      <c r="W180" s="10"/>
      <c r="X180" s="10"/>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5"/>
      <c r="CT180" s="5"/>
      <c r="CU180" s="5"/>
      <c r="CV180" s="5"/>
      <c r="CW180" s="5"/>
      <c r="CX180" s="5"/>
    </row>
    <row r="181" spans="1:102" s="2" customFormat="1" ht="18" customHeight="1" x14ac:dyDescent="0.15">
      <c r="A181" s="1"/>
      <c r="L181" s="1"/>
      <c r="M181" s="1"/>
      <c r="N181" s="1"/>
      <c r="O181" s="1"/>
      <c r="P181" s="1"/>
      <c r="Q181" s="1"/>
      <c r="R181" s="1"/>
      <c r="S181" s="1"/>
      <c r="T181" s="1"/>
      <c r="U181" s="1"/>
      <c r="V181" s="1"/>
      <c r="W181" s="10"/>
      <c r="X181" s="10"/>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5"/>
      <c r="CT181" s="5"/>
      <c r="CU181" s="5"/>
      <c r="CV181" s="5"/>
      <c r="CW181" s="5"/>
      <c r="CX181" s="5"/>
    </row>
    <row r="182" spans="1:102" s="2" customFormat="1" ht="18" customHeight="1" x14ac:dyDescent="0.15">
      <c r="A182" s="1"/>
      <c r="L182" s="1"/>
      <c r="M182" s="1"/>
      <c r="N182" s="1"/>
      <c r="O182" s="1"/>
      <c r="P182" s="1"/>
      <c r="Q182" s="1"/>
      <c r="R182" s="1"/>
      <c r="S182" s="1"/>
      <c r="T182" s="1"/>
      <c r="U182" s="1"/>
      <c r="V182" s="1"/>
      <c r="W182" s="10"/>
      <c r="X182" s="10"/>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5"/>
      <c r="CT182" s="5"/>
      <c r="CU182" s="5"/>
      <c r="CV182" s="5"/>
      <c r="CW182" s="5"/>
      <c r="CX182" s="5"/>
    </row>
    <row r="183" spans="1:102" s="2" customFormat="1" ht="18" customHeight="1" x14ac:dyDescent="0.15">
      <c r="A183" s="1"/>
      <c r="L183" s="1"/>
      <c r="M183" s="1"/>
      <c r="N183" s="1"/>
      <c r="O183" s="1"/>
      <c r="P183" s="1"/>
      <c r="Q183" s="1"/>
      <c r="R183" s="1"/>
      <c r="S183" s="1"/>
      <c r="T183" s="1"/>
      <c r="U183" s="1"/>
      <c r="V183" s="1"/>
      <c r="W183" s="10"/>
      <c r="X183" s="10"/>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5"/>
      <c r="CT183" s="5"/>
      <c r="CU183" s="5"/>
      <c r="CV183" s="5"/>
      <c r="CW183" s="5"/>
      <c r="CX183" s="5"/>
    </row>
    <row r="184" spans="1:102" s="2" customFormat="1" ht="18" customHeight="1" x14ac:dyDescent="0.15">
      <c r="A184" s="1"/>
      <c r="L184" s="1"/>
      <c r="M184" s="1"/>
      <c r="N184" s="1"/>
      <c r="O184" s="1"/>
      <c r="P184" s="1"/>
      <c r="Q184" s="1"/>
      <c r="R184" s="1"/>
      <c r="S184" s="1"/>
      <c r="T184" s="1"/>
      <c r="U184" s="1"/>
      <c r="V184" s="1"/>
      <c r="W184" s="10"/>
      <c r="X184" s="10"/>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5"/>
      <c r="CT184" s="5"/>
      <c r="CU184" s="5"/>
      <c r="CV184" s="5"/>
      <c r="CW184" s="5"/>
      <c r="CX184" s="5"/>
    </row>
    <row r="185" spans="1:102" s="2" customFormat="1" ht="18" customHeight="1" x14ac:dyDescent="0.15">
      <c r="A185" s="1"/>
      <c r="L185" s="1"/>
      <c r="M185" s="1"/>
      <c r="N185" s="1"/>
      <c r="O185" s="1"/>
      <c r="P185" s="1"/>
      <c r="Q185" s="1"/>
      <c r="R185" s="1"/>
      <c r="S185" s="1"/>
      <c r="T185" s="1"/>
      <c r="U185" s="1"/>
      <c r="V185" s="1"/>
      <c r="W185" s="10"/>
      <c r="X185" s="10"/>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5"/>
      <c r="CT185" s="5"/>
      <c r="CU185" s="5"/>
      <c r="CV185" s="5"/>
      <c r="CW185" s="5"/>
      <c r="CX185" s="5"/>
    </row>
    <row r="186" spans="1:102" s="2" customFormat="1" ht="18" customHeight="1" x14ac:dyDescent="0.15">
      <c r="A186" s="1"/>
      <c r="L186" s="1"/>
      <c r="M186" s="1"/>
      <c r="N186" s="1"/>
      <c r="O186" s="1"/>
      <c r="P186" s="1"/>
      <c r="Q186" s="1"/>
      <c r="R186" s="1"/>
      <c r="S186" s="1"/>
      <c r="T186" s="1"/>
      <c r="U186" s="1"/>
      <c r="V186" s="1"/>
      <c r="W186" s="10"/>
      <c r="X186" s="10"/>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5"/>
      <c r="CT186" s="5"/>
      <c r="CU186" s="5"/>
      <c r="CV186" s="5"/>
      <c r="CW186" s="5"/>
      <c r="CX186" s="5"/>
    </row>
    <row r="187" spans="1:102" s="2" customFormat="1" ht="18" customHeight="1" x14ac:dyDescent="0.15">
      <c r="A187" s="1"/>
      <c r="L187" s="1"/>
      <c r="M187" s="1"/>
      <c r="N187" s="1"/>
      <c r="O187" s="1"/>
      <c r="P187" s="1"/>
      <c r="Q187" s="1"/>
      <c r="R187" s="1"/>
      <c r="S187" s="1"/>
      <c r="T187" s="1"/>
      <c r="U187" s="1"/>
      <c r="V187" s="1"/>
      <c r="W187" s="10"/>
      <c r="X187" s="10"/>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5"/>
      <c r="CT187" s="5"/>
      <c r="CU187" s="5"/>
      <c r="CV187" s="5"/>
      <c r="CW187" s="5"/>
      <c r="CX187" s="5"/>
    </row>
    <row r="188" spans="1:102" s="2" customFormat="1" ht="18" customHeight="1" x14ac:dyDescent="0.15">
      <c r="A188" s="1"/>
      <c r="L188" s="1"/>
      <c r="M188" s="1"/>
      <c r="N188" s="1"/>
      <c r="O188" s="1"/>
      <c r="P188" s="1"/>
      <c r="Q188" s="1"/>
      <c r="R188" s="1"/>
      <c r="S188" s="1"/>
      <c r="T188" s="1"/>
      <c r="U188" s="1"/>
      <c r="V188" s="1"/>
      <c r="W188" s="10"/>
      <c r="X188" s="10"/>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5"/>
      <c r="CT188" s="5"/>
      <c r="CU188" s="5"/>
      <c r="CV188" s="5"/>
      <c r="CW188" s="5"/>
      <c r="CX188" s="5"/>
    </row>
    <row r="189" spans="1:102" s="2" customFormat="1" ht="18" customHeight="1" x14ac:dyDescent="0.15">
      <c r="A189" s="1"/>
      <c r="L189" s="1"/>
      <c r="M189" s="1"/>
      <c r="N189" s="1"/>
      <c r="O189" s="1"/>
      <c r="P189" s="1"/>
      <c r="Q189" s="1"/>
      <c r="R189" s="1"/>
      <c r="S189" s="1"/>
      <c r="T189" s="1"/>
      <c r="U189" s="1"/>
      <c r="V189" s="1"/>
      <c r="W189" s="10"/>
      <c r="X189" s="10"/>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5"/>
      <c r="CT189" s="5"/>
      <c r="CU189" s="5"/>
      <c r="CV189" s="5"/>
      <c r="CW189" s="5"/>
      <c r="CX189" s="5"/>
    </row>
    <row r="190" spans="1:102" s="2" customFormat="1" ht="18" customHeight="1" x14ac:dyDescent="0.15">
      <c r="A190" s="1"/>
      <c r="L190" s="1"/>
      <c r="M190" s="1"/>
      <c r="N190" s="1"/>
      <c r="O190" s="1"/>
      <c r="P190" s="1"/>
      <c r="Q190" s="1"/>
      <c r="R190" s="1"/>
      <c r="S190" s="1"/>
      <c r="T190" s="1"/>
      <c r="U190" s="1"/>
      <c r="V190" s="1"/>
      <c r="W190" s="10"/>
      <c r="X190" s="10"/>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5"/>
      <c r="CT190" s="5"/>
      <c r="CU190" s="5"/>
      <c r="CV190" s="5"/>
      <c r="CW190" s="5"/>
      <c r="CX190" s="5"/>
    </row>
    <row r="191" spans="1:102" s="2" customFormat="1" ht="18" customHeight="1" x14ac:dyDescent="0.15">
      <c r="A191" s="1"/>
      <c r="L191" s="1"/>
      <c r="M191" s="1"/>
      <c r="N191" s="1"/>
      <c r="O191" s="1"/>
      <c r="P191" s="1"/>
      <c r="Q191" s="1"/>
      <c r="R191" s="1"/>
      <c r="S191" s="1"/>
      <c r="T191" s="1"/>
      <c r="U191" s="1"/>
      <c r="V191" s="1"/>
      <c r="W191" s="10"/>
      <c r="X191" s="10"/>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5"/>
      <c r="CT191" s="5"/>
      <c r="CU191" s="5"/>
      <c r="CV191" s="5"/>
      <c r="CW191" s="5"/>
      <c r="CX191" s="5"/>
    </row>
    <row r="192" spans="1:102" s="2" customFormat="1" ht="18" customHeight="1" x14ac:dyDescent="0.15">
      <c r="A192" s="1"/>
      <c r="L192" s="1"/>
      <c r="M192" s="1"/>
      <c r="N192" s="1"/>
      <c r="O192" s="1"/>
      <c r="P192" s="1"/>
      <c r="Q192" s="1"/>
      <c r="R192" s="1"/>
      <c r="S192" s="1"/>
      <c r="T192" s="1"/>
      <c r="U192" s="1"/>
      <c r="V192" s="1"/>
      <c r="W192" s="10"/>
      <c r="X192" s="10"/>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5"/>
      <c r="CT192" s="5"/>
      <c r="CU192" s="5"/>
      <c r="CV192" s="5"/>
      <c r="CW192" s="5"/>
      <c r="CX192" s="5"/>
    </row>
    <row r="193" spans="1:102" s="2" customFormat="1" ht="18" customHeight="1" x14ac:dyDescent="0.15">
      <c r="A193" s="1"/>
      <c r="L193" s="1"/>
      <c r="M193" s="1"/>
      <c r="N193" s="1"/>
      <c r="O193" s="1"/>
      <c r="P193" s="1"/>
      <c r="Q193" s="1"/>
      <c r="R193" s="1"/>
      <c r="S193" s="1"/>
      <c r="T193" s="1"/>
      <c r="U193" s="1"/>
      <c r="V193" s="1"/>
      <c r="W193" s="10"/>
      <c r="X193" s="10"/>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5"/>
      <c r="CT193" s="5"/>
      <c r="CU193" s="5"/>
      <c r="CV193" s="5"/>
      <c r="CW193" s="5"/>
      <c r="CX193" s="5"/>
    </row>
    <row r="194" spans="1:102" s="2" customFormat="1" ht="18" customHeight="1" x14ac:dyDescent="0.15">
      <c r="A194" s="1"/>
      <c r="L194" s="1"/>
      <c r="M194" s="1"/>
      <c r="N194" s="1"/>
      <c r="O194" s="1"/>
      <c r="P194" s="1"/>
      <c r="Q194" s="1"/>
      <c r="R194" s="1"/>
      <c r="S194" s="1"/>
      <c r="T194" s="1"/>
      <c r="U194" s="1"/>
      <c r="V194" s="1"/>
      <c r="W194" s="10"/>
      <c r="X194" s="10"/>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5"/>
      <c r="CT194" s="5"/>
      <c r="CU194" s="5"/>
      <c r="CV194" s="5"/>
      <c r="CW194" s="5"/>
      <c r="CX194" s="5"/>
    </row>
    <row r="195" spans="1:102" s="2" customFormat="1" ht="18" customHeight="1" x14ac:dyDescent="0.15">
      <c r="A195" s="1"/>
      <c r="L195" s="1"/>
      <c r="M195" s="1"/>
      <c r="N195" s="1"/>
      <c r="O195" s="1"/>
      <c r="P195" s="1"/>
      <c r="Q195" s="1"/>
      <c r="R195" s="1"/>
      <c r="S195" s="1"/>
      <c r="T195" s="1"/>
      <c r="U195" s="1"/>
      <c r="V195" s="1"/>
      <c r="W195" s="10"/>
      <c r="X195" s="10"/>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5"/>
      <c r="CT195" s="5"/>
      <c r="CU195" s="5"/>
      <c r="CV195" s="5"/>
      <c r="CW195" s="5"/>
      <c r="CX195" s="5"/>
    </row>
    <row r="196" spans="1:102" s="2" customFormat="1" ht="18" customHeight="1" x14ac:dyDescent="0.15">
      <c r="A196" s="1"/>
      <c r="L196" s="1"/>
      <c r="M196" s="1"/>
      <c r="N196" s="1"/>
      <c r="O196" s="1"/>
      <c r="P196" s="1"/>
      <c r="Q196" s="1"/>
      <c r="R196" s="1"/>
      <c r="S196" s="1"/>
      <c r="T196" s="1"/>
      <c r="U196" s="1"/>
      <c r="V196" s="1"/>
      <c r="W196" s="10"/>
      <c r="X196" s="10"/>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5"/>
      <c r="CT196" s="5"/>
      <c r="CU196" s="5"/>
      <c r="CV196" s="5"/>
      <c r="CW196" s="5"/>
      <c r="CX196" s="5"/>
    </row>
    <row r="197" spans="1:102" s="2" customFormat="1" ht="18" customHeight="1" x14ac:dyDescent="0.15">
      <c r="A197" s="1"/>
      <c r="L197" s="1"/>
      <c r="M197" s="1"/>
      <c r="N197" s="1"/>
      <c r="O197" s="1"/>
      <c r="P197" s="1"/>
      <c r="Q197" s="1"/>
      <c r="R197" s="1"/>
      <c r="S197" s="1"/>
      <c r="T197" s="1"/>
      <c r="U197" s="1"/>
      <c r="V197" s="1"/>
      <c r="W197" s="10"/>
      <c r="X197" s="10"/>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5"/>
      <c r="CT197" s="5"/>
      <c r="CU197" s="5"/>
      <c r="CV197" s="5"/>
      <c r="CW197" s="5"/>
      <c r="CX197" s="5"/>
    </row>
    <row r="356" spans="1:102" s="4" customFormat="1" ht="18" customHeight="1" x14ac:dyDescent="0.15">
      <c r="A356" s="1"/>
      <c r="B356" s="2"/>
      <c r="C356" s="2"/>
      <c r="D356" s="2"/>
      <c r="E356" s="2"/>
      <c r="F356" s="2"/>
      <c r="G356" s="2"/>
      <c r="H356" s="2"/>
      <c r="I356" s="2"/>
      <c r="J356" s="2"/>
      <c r="K356" s="2"/>
      <c r="L356" s="1"/>
      <c r="M356" s="1"/>
      <c r="N356" s="1"/>
      <c r="O356" s="1"/>
      <c r="P356" s="1"/>
      <c r="Q356" s="1"/>
      <c r="R356" s="1"/>
      <c r="S356" s="1"/>
      <c r="T356" s="1"/>
      <c r="U356" s="1"/>
      <c r="V356" s="1"/>
      <c r="W356" s="10"/>
      <c r="X356" s="10"/>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5"/>
      <c r="CT356" s="5"/>
      <c r="CU356" s="5"/>
      <c r="CV356" s="5"/>
      <c r="CW356" s="5"/>
      <c r="CX356" s="6"/>
    </row>
    <row r="374" spans="2:101" s="5" customFormat="1" ht="18" customHeight="1" x14ac:dyDescent="0.15">
      <c r="B374" s="2"/>
      <c r="C374" s="2"/>
      <c r="D374" s="2"/>
      <c r="E374" s="2"/>
      <c r="F374" s="2"/>
      <c r="G374" s="2"/>
      <c r="H374" s="2"/>
      <c r="I374" s="2"/>
      <c r="J374" s="2"/>
      <c r="K374" s="2"/>
      <c r="L374" s="1"/>
      <c r="M374" s="1"/>
      <c r="N374" s="1"/>
      <c r="O374" s="1"/>
      <c r="P374" s="1"/>
      <c r="Q374" s="1"/>
      <c r="R374" s="1"/>
      <c r="S374" s="1"/>
      <c r="T374" s="1"/>
      <c r="U374" s="1"/>
      <c r="V374" s="1"/>
      <c r="W374" s="10"/>
      <c r="X374" s="10"/>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T374" s="6"/>
      <c r="CU374" s="6"/>
      <c r="CV374" s="6"/>
      <c r="CW374" s="6"/>
    </row>
    <row r="394" spans="1:102" s="4" customFormat="1" ht="18" customHeight="1" x14ac:dyDescent="0.15">
      <c r="A394" s="1"/>
      <c r="B394" s="2"/>
      <c r="C394" s="2"/>
      <c r="D394" s="2"/>
      <c r="E394" s="2"/>
      <c r="F394" s="2"/>
      <c r="G394" s="2"/>
      <c r="H394" s="2"/>
      <c r="I394" s="2"/>
      <c r="J394" s="2"/>
      <c r="K394" s="2"/>
      <c r="L394" s="1"/>
      <c r="M394" s="1"/>
      <c r="N394" s="1"/>
      <c r="O394" s="1"/>
      <c r="P394" s="1"/>
      <c r="Q394" s="1"/>
      <c r="R394" s="1"/>
      <c r="S394" s="1"/>
      <c r="T394" s="1"/>
      <c r="U394" s="1"/>
      <c r="V394" s="1"/>
      <c r="W394" s="10"/>
      <c r="X394" s="10"/>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5"/>
      <c r="CT394" s="5"/>
      <c r="CU394" s="5"/>
      <c r="CV394" s="5"/>
      <c r="CW394" s="5"/>
      <c r="CX394" s="6"/>
    </row>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spans="2:102" ht="18" customHeight="1" x14ac:dyDescent="0.15">
      <c r="CT529" s="1"/>
      <c r="CU529" s="1"/>
      <c r="CV529" s="1"/>
      <c r="CW529" s="1"/>
      <c r="CX529" s="1"/>
    </row>
    <row r="530" spans="2:102" ht="18" customHeight="1" x14ac:dyDescent="0.15">
      <c r="CT530" s="1"/>
      <c r="CU530" s="1"/>
      <c r="CV530" s="1"/>
      <c r="CW530" s="1"/>
      <c r="CX530" s="1"/>
    </row>
    <row r="531" spans="2:102" ht="18" customHeight="1" x14ac:dyDescent="0.15">
      <c r="CT531" s="1"/>
      <c r="CU531" s="1"/>
      <c r="CV531" s="1"/>
      <c r="CW531" s="1"/>
      <c r="CX531" s="1"/>
    </row>
    <row r="532" spans="2:102" ht="18" customHeight="1" x14ac:dyDescent="0.15">
      <c r="CT532" s="1"/>
      <c r="CU532" s="1"/>
      <c r="CV532" s="1"/>
      <c r="CW532" s="1"/>
      <c r="CX532" s="1"/>
    </row>
    <row r="533" spans="2:102" ht="18" customHeight="1" x14ac:dyDescent="0.15">
      <c r="CT533" s="1"/>
      <c r="CU533" s="1"/>
      <c r="CV533" s="1"/>
      <c r="CW533" s="1"/>
      <c r="CX533" s="1"/>
    </row>
    <row r="534" spans="2:102" ht="18" customHeight="1" x14ac:dyDescent="0.15">
      <c r="B534" s="1"/>
      <c r="C534" s="1"/>
      <c r="D534" s="1"/>
      <c r="E534" s="1"/>
      <c r="F534" s="1"/>
      <c r="G534" s="1"/>
      <c r="H534" s="1"/>
      <c r="I534" s="1"/>
      <c r="J534" s="1"/>
      <c r="CT534" s="1"/>
      <c r="CU534" s="1"/>
      <c r="CV534" s="1"/>
      <c r="CW534" s="1"/>
      <c r="CX534" s="1"/>
    </row>
    <row r="535" spans="2:102" ht="18" customHeight="1" x14ac:dyDescent="0.15">
      <c r="B535" s="1"/>
      <c r="C535" s="1"/>
      <c r="D535" s="1"/>
      <c r="E535" s="1"/>
      <c r="F535" s="1"/>
      <c r="G535" s="1"/>
      <c r="H535" s="1"/>
      <c r="I535" s="1"/>
      <c r="J535" s="1"/>
      <c r="K535" s="1"/>
      <c r="W535" s="1"/>
      <c r="X535" s="1"/>
      <c r="CS535" s="1"/>
      <c r="CT535" s="1"/>
      <c r="CU535" s="1"/>
      <c r="CV535" s="1"/>
      <c r="CW535" s="1"/>
      <c r="CX535" s="1"/>
    </row>
    <row r="536" spans="2:102" ht="18" customHeight="1" x14ac:dyDescent="0.15">
      <c r="B536" s="1"/>
      <c r="C536" s="1"/>
      <c r="D536" s="1"/>
      <c r="E536" s="1"/>
      <c r="F536" s="1"/>
      <c r="G536" s="1"/>
      <c r="H536" s="1"/>
      <c r="I536" s="1"/>
      <c r="J536" s="1"/>
      <c r="K536" s="1"/>
      <c r="W536" s="1"/>
      <c r="X536" s="1"/>
      <c r="CS536" s="1"/>
      <c r="CT536" s="1"/>
      <c r="CU536" s="1"/>
      <c r="CV536" s="1"/>
      <c r="CW536" s="1"/>
      <c r="CX536" s="1"/>
    </row>
    <row r="537" spans="2:102" ht="18" customHeight="1" x14ac:dyDescent="0.15">
      <c r="B537" s="1"/>
      <c r="C537" s="1"/>
      <c r="D537" s="1"/>
      <c r="E537" s="1"/>
      <c r="F537" s="1"/>
      <c r="G537" s="1"/>
      <c r="H537" s="1"/>
      <c r="I537" s="1"/>
      <c r="J537" s="1"/>
      <c r="K537" s="1"/>
      <c r="W537" s="1"/>
      <c r="X537" s="1"/>
      <c r="CS537" s="1"/>
      <c r="CT537" s="1"/>
      <c r="CU537" s="1"/>
      <c r="CV537" s="1"/>
      <c r="CW537" s="1"/>
      <c r="CX537" s="1"/>
    </row>
    <row r="538" spans="2:102" ht="18" customHeight="1" x14ac:dyDescent="0.15">
      <c r="B538" s="1"/>
      <c r="C538" s="1"/>
      <c r="D538" s="1"/>
      <c r="E538" s="1"/>
      <c r="F538" s="1"/>
      <c r="G538" s="1"/>
      <c r="H538" s="1"/>
      <c r="I538" s="1"/>
      <c r="J538" s="1"/>
      <c r="K538" s="1"/>
      <c r="W538" s="1"/>
      <c r="X538" s="1"/>
      <c r="CS538" s="1"/>
      <c r="CT538" s="1"/>
      <c r="CU538" s="1"/>
      <c r="CV538" s="1"/>
      <c r="CW538" s="1"/>
      <c r="CX538" s="1"/>
    </row>
    <row r="539" spans="2:102" ht="18" customHeight="1" x14ac:dyDescent="0.15">
      <c r="B539" s="1"/>
      <c r="C539" s="1"/>
      <c r="D539" s="1"/>
      <c r="E539" s="1"/>
      <c r="F539" s="1"/>
      <c r="G539" s="1"/>
      <c r="H539" s="1"/>
      <c r="I539" s="1"/>
      <c r="J539" s="1"/>
      <c r="K539" s="1"/>
      <c r="W539" s="1"/>
      <c r="X539" s="1"/>
      <c r="CS539" s="1"/>
      <c r="CT539" s="1"/>
      <c r="CU539" s="1"/>
      <c r="CV539" s="1"/>
      <c r="CW539" s="1"/>
      <c r="CX539" s="1"/>
    </row>
    <row r="540" spans="2:102" ht="18" customHeight="1" x14ac:dyDescent="0.15">
      <c r="B540" s="1"/>
      <c r="C540" s="1"/>
      <c r="D540" s="1"/>
      <c r="E540" s="1"/>
      <c r="F540" s="1"/>
      <c r="G540" s="1"/>
      <c r="H540" s="1"/>
      <c r="I540" s="1"/>
      <c r="J540" s="1"/>
      <c r="K540" s="1"/>
      <c r="W540" s="1"/>
      <c r="X540" s="1"/>
      <c r="CS540" s="1"/>
      <c r="CT540" s="1"/>
      <c r="CU540" s="1"/>
      <c r="CV540" s="1"/>
      <c r="CW540" s="1"/>
      <c r="CX540" s="1"/>
    </row>
    <row r="541" spans="2:102" ht="18" customHeight="1" x14ac:dyDescent="0.15">
      <c r="B541" s="1"/>
      <c r="C541" s="1"/>
      <c r="D541" s="1"/>
      <c r="E541" s="1"/>
      <c r="F541" s="1"/>
      <c r="G541" s="1"/>
      <c r="H541" s="1"/>
      <c r="I541" s="1"/>
      <c r="J541" s="1"/>
      <c r="K541" s="1"/>
      <c r="W541" s="1"/>
      <c r="X541" s="1"/>
      <c r="CS541" s="1"/>
      <c r="CT541" s="1"/>
      <c r="CU541" s="1"/>
      <c r="CV541" s="1"/>
      <c r="CW541" s="1"/>
      <c r="CX541" s="1"/>
    </row>
    <row r="542" spans="2:102" ht="18" customHeight="1" x14ac:dyDescent="0.15">
      <c r="B542" s="1"/>
      <c r="C542" s="1"/>
      <c r="D542" s="1"/>
      <c r="E542" s="1"/>
      <c r="F542" s="1"/>
      <c r="G542" s="1"/>
      <c r="H542" s="1"/>
      <c r="I542" s="1"/>
      <c r="J542" s="1"/>
      <c r="K542" s="1"/>
      <c r="W542" s="1"/>
      <c r="X542" s="1"/>
      <c r="CS542" s="1"/>
      <c r="CT542" s="1"/>
      <c r="CU542" s="1"/>
      <c r="CV542" s="1"/>
      <c r="CW542" s="1"/>
      <c r="CX542" s="1"/>
    </row>
    <row r="543" spans="2:102" ht="18" customHeight="1" x14ac:dyDescent="0.15">
      <c r="B543" s="1"/>
      <c r="C543" s="1"/>
      <c r="D543" s="1"/>
      <c r="E543" s="1"/>
      <c r="F543" s="1"/>
      <c r="G543" s="1"/>
      <c r="H543" s="1"/>
      <c r="I543" s="1"/>
      <c r="J543" s="1"/>
      <c r="K543" s="1"/>
      <c r="W543" s="1"/>
      <c r="X543" s="1"/>
      <c r="CS543" s="1"/>
      <c r="CT543" s="1"/>
      <c r="CU543" s="1"/>
      <c r="CV543" s="1"/>
      <c r="CW543" s="1"/>
      <c r="CX543" s="1"/>
    </row>
    <row r="544" spans="2:102" ht="18" customHeight="1" x14ac:dyDescent="0.15">
      <c r="B544" s="1"/>
      <c r="C544" s="1"/>
      <c r="D544" s="1"/>
      <c r="E544" s="1"/>
      <c r="F544" s="1"/>
      <c r="G544" s="1"/>
      <c r="H544" s="1"/>
      <c r="I544" s="1"/>
      <c r="J544" s="1"/>
      <c r="K544" s="1"/>
      <c r="W544" s="1"/>
      <c r="X544" s="1"/>
      <c r="CS544" s="1"/>
      <c r="CT544" s="1"/>
      <c r="CU544" s="1"/>
      <c r="CV544" s="1"/>
      <c r="CW544" s="1"/>
      <c r="CX544" s="1"/>
    </row>
    <row r="545" spans="2:102" ht="18" customHeight="1" x14ac:dyDescent="0.15">
      <c r="B545" s="1"/>
      <c r="C545" s="1"/>
      <c r="D545" s="1"/>
      <c r="E545" s="1"/>
      <c r="F545" s="1"/>
      <c r="G545" s="1"/>
      <c r="H545" s="1"/>
      <c r="I545" s="1"/>
      <c r="J545" s="1"/>
      <c r="K545" s="1"/>
      <c r="W545" s="1"/>
      <c r="X545" s="1"/>
      <c r="CS545" s="1"/>
      <c r="CT545" s="1"/>
      <c r="CU545" s="1"/>
      <c r="CV545" s="1"/>
      <c r="CW545" s="1"/>
      <c r="CX545" s="1"/>
    </row>
    <row r="546" spans="2:102" ht="18" customHeight="1" x14ac:dyDescent="0.15">
      <c r="B546" s="1"/>
      <c r="C546" s="1"/>
      <c r="D546" s="1"/>
      <c r="E546" s="1"/>
      <c r="F546" s="1"/>
      <c r="G546" s="1"/>
      <c r="H546" s="1"/>
      <c r="I546" s="1"/>
      <c r="J546" s="1"/>
      <c r="K546" s="1"/>
      <c r="W546" s="1"/>
      <c r="X546" s="1"/>
      <c r="CS546" s="1"/>
      <c r="CT546" s="1"/>
      <c r="CU546" s="1"/>
      <c r="CV546" s="1"/>
      <c r="CW546" s="1"/>
      <c r="CX546" s="1"/>
    </row>
    <row r="547" spans="2:102" ht="18" customHeight="1" x14ac:dyDescent="0.15">
      <c r="B547" s="1"/>
      <c r="C547" s="1"/>
      <c r="D547" s="1"/>
      <c r="E547" s="1"/>
      <c r="F547" s="1"/>
      <c r="G547" s="1"/>
      <c r="H547" s="1"/>
      <c r="I547" s="1"/>
      <c r="J547" s="1"/>
      <c r="K547" s="1"/>
      <c r="W547" s="1"/>
      <c r="X547" s="1"/>
      <c r="CS547" s="1"/>
      <c r="CT547" s="1"/>
      <c r="CU547" s="1"/>
      <c r="CV547" s="1"/>
      <c r="CW547" s="1"/>
      <c r="CX547" s="1"/>
    </row>
    <row r="548" spans="2:102" ht="18" customHeight="1" x14ac:dyDescent="0.15">
      <c r="B548" s="1"/>
      <c r="C548" s="1"/>
      <c r="D548" s="1"/>
      <c r="E548" s="1"/>
      <c r="F548" s="1"/>
      <c r="G548" s="1"/>
      <c r="H548" s="1"/>
      <c r="I548" s="1"/>
      <c r="J548" s="1"/>
      <c r="K548" s="1"/>
      <c r="W548" s="1"/>
      <c r="X548" s="1"/>
      <c r="CS548" s="1"/>
      <c r="CT548" s="1"/>
      <c r="CU548" s="1"/>
      <c r="CV548" s="1"/>
      <c r="CW548" s="1"/>
      <c r="CX548" s="1"/>
    </row>
    <row r="549" spans="2:102" ht="18" customHeight="1" x14ac:dyDescent="0.15">
      <c r="B549" s="1"/>
      <c r="C549" s="1"/>
      <c r="D549" s="1"/>
      <c r="E549" s="1"/>
      <c r="F549" s="1"/>
      <c r="G549" s="1"/>
      <c r="H549" s="1"/>
      <c r="I549" s="1"/>
      <c r="J549" s="1"/>
      <c r="K549" s="1"/>
      <c r="W549" s="1"/>
      <c r="X549" s="1"/>
      <c r="CS549" s="1"/>
      <c r="CT549" s="1"/>
      <c r="CU549" s="1"/>
      <c r="CV549" s="1"/>
      <c r="CW549" s="1"/>
      <c r="CX549" s="1"/>
    </row>
    <row r="550" spans="2:102" ht="18" customHeight="1" x14ac:dyDescent="0.15">
      <c r="B550" s="1"/>
      <c r="C550" s="1"/>
      <c r="D550" s="1"/>
      <c r="E550" s="1"/>
      <c r="F550" s="1"/>
      <c r="G550" s="1"/>
      <c r="H550" s="1"/>
      <c r="I550" s="1"/>
      <c r="J550" s="1"/>
      <c r="K550" s="1"/>
      <c r="W550" s="1"/>
      <c r="X550" s="1"/>
      <c r="CS550" s="1"/>
      <c r="CT550" s="1"/>
      <c r="CU550" s="1"/>
      <c r="CV550" s="1"/>
      <c r="CW550" s="1"/>
      <c r="CX550" s="1"/>
    </row>
    <row r="551" spans="2:102" ht="18" customHeight="1" x14ac:dyDescent="0.15">
      <c r="B551" s="1"/>
      <c r="C551" s="1"/>
      <c r="D551" s="1"/>
      <c r="E551" s="1"/>
      <c r="F551" s="1"/>
      <c r="G551" s="1"/>
      <c r="H551" s="1"/>
      <c r="I551" s="1"/>
      <c r="J551" s="1"/>
      <c r="K551" s="1"/>
      <c r="W551" s="1"/>
      <c r="X551" s="1"/>
      <c r="CS551" s="1"/>
      <c r="CT551" s="1"/>
      <c r="CU551" s="1"/>
      <c r="CV551" s="1"/>
      <c r="CW551" s="1"/>
      <c r="CX551" s="1"/>
    </row>
    <row r="552" spans="2:102" ht="18" customHeight="1" x14ac:dyDescent="0.15">
      <c r="B552" s="1"/>
      <c r="C552" s="1"/>
      <c r="D552" s="1"/>
      <c r="E552" s="1"/>
      <c r="F552" s="1"/>
      <c r="G552" s="1"/>
      <c r="H552" s="1"/>
      <c r="I552" s="1"/>
      <c r="J552" s="1"/>
      <c r="K552" s="1"/>
      <c r="W552" s="1"/>
      <c r="X552" s="1"/>
      <c r="CS552" s="1"/>
      <c r="CT552" s="1"/>
      <c r="CU552" s="1"/>
      <c r="CV552" s="1"/>
      <c r="CW552" s="1"/>
      <c r="CX552" s="1"/>
    </row>
    <row r="553" spans="2:102" ht="18" customHeight="1" x14ac:dyDescent="0.15">
      <c r="B553" s="1"/>
      <c r="C553" s="1"/>
      <c r="D553" s="1"/>
      <c r="E553" s="1"/>
      <c r="F553" s="1"/>
      <c r="G553" s="1"/>
      <c r="H553" s="1"/>
      <c r="I553" s="1"/>
      <c r="J553" s="1"/>
      <c r="K553" s="1"/>
      <c r="W553" s="1"/>
      <c r="X553" s="1"/>
      <c r="CS553" s="1"/>
      <c r="CT553" s="1"/>
      <c r="CU553" s="1"/>
      <c r="CV553" s="1"/>
      <c r="CW553" s="1"/>
      <c r="CX553" s="1"/>
    </row>
    <row r="554" spans="2:102" ht="18" customHeight="1" x14ac:dyDescent="0.15">
      <c r="B554" s="1"/>
      <c r="C554" s="1"/>
      <c r="D554" s="1"/>
      <c r="E554" s="1"/>
      <c r="F554" s="1"/>
      <c r="G554" s="1"/>
      <c r="H554" s="1"/>
      <c r="I554" s="1"/>
      <c r="J554" s="1"/>
      <c r="K554" s="1"/>
      <c r="W554" s="1"/>
      <c r="X554" s="1"/>
      <c r="CS554" s="1"/>
      <c r="CT554" s="1"/>
      <c r="CU554" s="1"/>
      <c r="CV554" s="1"/>
      <c r="CW554" s="1"/>
      <c r="CX554" s="1"/>
    </row>
    <row r="555" spans="2:102" ht="18" customHeight="1" x14ac:dyDescent="0.15">
      <c r="B555" s="1"/>
      <c r="C555" s="1"/>
      <c r="D555" s="1"/>
      <c r="E555" s="1"/>
      <c r="F555" s="1"/>
      <c r="G555" s="1"/>
      <c r="H555" s="1"/>
      <c r="I555" s="1"/>
      <c r="J555" s="1"/>
      <c r="K555" s="1"/>
      <c r="W555" s="1"/>
      <c r="X555" s="1"/>
      <c r="CS555" s="1"/>
      <c r="CT555" s="1"/>
      <c r="CU555" s="1"/>
      <c r="CV555" s="1"/>
      <c r="CW555" s="1"/>
      <c r="CX555" s="1"/>
    </row>
    <row r="556" spans="2:102" ht="18" customHeight="1" x14ac:dyDescent="0.15">
      <c r="B556" s="1"/>
      <c r="C556" s="1"/>
      <c r="D556" s="1"/>
      <c r="E556" s="1"/>
      <c r="F556" s="1"/>
      <c r="G556" s="1"/>
      <c r="H556" s="1"/>
      <c r="I556" s="1"/>
      <c r="J556" s="1"/>
      <c r="K556" s="1"/>
      <c r="W556" s="1"/>
      <c r="X556" s="1"/>
      <c r="CS556" s="1"/>
      <c r="CT556" s="1"/>
      <c r="CU556" s="1"/>
      <c r="CV556" s="1"/>
      <c r="CW556" s="1"/>
      <c r="CX556" s="1"/>
    </row>
    <row r="557" spans="2:102" x14ac:dyDescent="0.15">
      <c r="B557" s="1"/>
      <c r="C557" s="1"/>
      <c r="D557" s="1"/>
      <c r="E557" s="1"/>
      <c r="F557" s="1"/>
      <c r="G557" s="1"/>
      <c r="H557" s="1"/>
      <c r="I557" s="1"/>
      <c r="J557" s="1"/>
      <c r="K557" s="1"/>
      <c r="W557" s="1"/>
      <c r="X557" s="1"/>
      <c r="CS557" s="1"/>
    </row>
    <row r="558" spans="2:102" x14ac:dyDescent="0.15">
      <c r="B558" s="1"/>
      <c r="C558" s="1"/>
      <c r="D558" s="1"/>
      <c r="E558" s="1"/>
      <c r="F558" s="1"/>
      <c r="G558" s="1"/>
      <c r="H558" s="1"/>
      <c r="I558" s="1"/>
      <c r="J558" s="1"/>
      <c r="K558" s="1"/>
      <c r="W558" s="1"/>
      <c r="X558" s="1"/>
      <c r="CS558" s="1"/>
    </row>
    <row r="559" spans="2:102" x14ac:dyDescent="0.15">
      <c r="B559" s="1"/>
      <c r="C559" s="1"/>
      <c r="D559" s="1"/>
      <c r="E559" s="1"/>
      <c r="F559" s="1"/>
      <c r="G559" s="1"/>
      <c r="H559" s="1"/>
      <c r="I559" s="1"/>
      <c r="J559" s="1"/>
      <c r="K559" s="1"/>
      <c r="W559" s="1"/>
      <c r="X559" s="1"/>
      <c r="CS559" s="1"/>
    </row>
    <row r="560" spans="2:102" x14ac:dyDescent="0.15">
      <c r="B560" s="1"/>
      <c r="C560" s="1"/>
      <c r="D560" s="1"/>
      <c r="E560" s="1"/>
      <c r="F560" s="1"/>
      <c r="G560" s="1"/>
      <c r="H560" s="1"/>
      <c r="I560" s="1"/>
      <c r="J560" s="1"/>
      <c r="K560" s="1"/>
      <c r="W560" s="1"/>
      <c r="X560" s="1"/>
      <c r="CS560" s="1"/>
    </row>
    <row r="561" spans="2:97" x14ac:dyDescent="0.15">
      <c r="B561" s="1"/>
      <c r="C561" s="1"/>
      <c r="D561" s="1"/>
      <c r="E561" s="1"/>
      <c r="F561" s="1"/>
      <c r="G561" s="1"/>
      <c r="H561" s="1"/>
      <c r="I561" s="1"/>
      <c r="J561" s="1"/>
      <c r="K561" s="1"/>
      <c r="W561" s="1"/>
      <c r="X561" s="1"/>
      <c r="CS561" s="1"/>
    </row>
    <row r="562" spans="2:97" x14ac:dyDescent="0.15">
      <c r="K562" s="1"/>
      <c r="W562" s="1"/>
      <c r="X562" s="1"/>
      <c r="CS562" s="1"/>
    </row>
  </sheetData>
  <mergeCells count="252">
    <mergeCell ref="CX20:DD20"/>
    <mergeCell ref="B20:F20"/>
    <mergeCell ref="G20:K20"/>
    <mergeCell ref="L20:R20"/>
    <mergeCell ref="S20:U20"/>
    <mergeCell ref="V20:X20"/>
    <mergeCell ref="Y20:AX20"/>
    <mergeCell ref="AY20:BN20"/>
    <mergeCell ref="BO20:BW20"/>
    <mergeCell ref="BX20:CA20"/>
    <mergeCell ref="CB9:CD9"/>
    <mergeCell ref="CE9:CK9"/>
    <mergeCell ref="CL9:CS9"/>
    <mergeCell ref="CX9:DD9"/>
    <mergeCell ref="B9:F9"/>
    <mergeCell ref="G9:K9"/>
    <mergeCell ref="L9:R9"/>
    <mergeCell ref="S9:U9"/>
    <mergeCell ref="V9:X9"/>
    <mergeCell ref="Y9:AX9"/>
    <mergeCell ref="AY9:BN9"/>
    <mergeCell ref="BO9:BW9"/>
    <mergeCell ref="BX9:CA9"/>
    <mergeCell ref="CX16:DD16"/>
    <mergeCell ref="B21:F21"/>
    <mergeCell ref="G21:K21"/>
    <mergeCell ref="L21:R21"/>
    <mergeCell ref="S21:U21"/>
    <mergeCell ref="V21:X21"/>
    <mergeCell ref="Y21:AX21"/>
    <mergeCell ref="AY21:BN21"/>
    <mergeCell ref="BO21:BW21"/>
    <mergeCell ref="BX21:CA21"/>
    <mergeCell ref="CB21:CD21"/>
    <mergeCell ref="CE21:CK21"/>
    <mergeCell ref="CL21:CS21"/>
    <mergeCell ref="CX21:DD21"/>
    <mergeCell ref="CB20:CD20"/>
    <mergeCell ref="CE20:CK20"/>
    <mergeCell ref="CL20:CS20"/>
    <mergeCell ref="CL18:CS18"/>
    <mergeCell ref="B18:F18"/>
    <mergeCell ref="CE18:CK18"/>
    <mergeCell ref="CB19:CD19"/>
    <mergeCell ref="CE19:CK19"/>
    <mergeCell ref="CL19:CS19"/>
    <mergeCell ref="CX19:DD19"/>
    <mergeCell ref="CE15:CK15"/>
    <mergeCell ref="CL15:CS15"/>
    <mergeCell ref="B16:F16"/>
    <mergeCell ref="G16:K16"/>
    <mergeCell ref="L16:R16"/>
    <mergeCell ref="S16:U16"/>
    <mergeCell ref="V16:X16"/>
    <mergeCell ref="Y16:AX16"/>
    <mergeCell ref="AY16:BN16"/>
    <mergeCell ref="BO16:BW16"/>
    <mergeCell ref="BX16:CA16"/>
    <mergeCell ref="CB16:CD16"/>
    <mergeCell ref="CE16:CK16"/>
    <mergeCell ref="CL16:CS16"/>
    <mergeCell ref="CX15:DD15"/>
    <mergeCell ref="B17:F17"/>
    <mergeCell ref="G17:K17"/>
    <mergeCell ref="L17:R17"/>
    <mergeCell ref="S17:U17"/>
    <mergeCell ref="V17:X17"/>
    <mergeCell ref="Y17:AX17"/>
    <mergeCell ref="AY17:BN17"/>
    <mergeCell ref="BO17:BW17"/>
    <mergeCell ref="BX17:CA17"/>
    <mergeCell ref="CB17:CD17"/>
    <mergeCell ref="CE17:CK17"/>
    <mergeCell ref="CL17:CS17"/>
    <mergeCell ref="CX17:DD17"/>
    <mergeCell ref="B15:F15"/>
    <mergeCell ref="G15:K15"/>
    <mergeCell ref="L15:R15"/>
    <mergeCell ref="S15:U15"/>
    <mergeCell ref="V15:X15"/>
    <mergeCell ref="Y15:AX15"/>
    <mergeCell ref="AY15:BN15"/>
    <mergeCell ref="BO15:BW15"/>
    <mergeCell ref="BX15:CA15"/>
    <mergeCell ref="CB15:CD15"/>
    <mergeCell ref="CB14:CD14"/>
    <mergeCell ref="CE14:CK14"/>
    <mergeCell ref="CL14:CS14"/>
    <mergeCell ref="CX14:DD14"/>
    <mergeCell ref="Y13:AX13"/>
    <mergeCell ref="AY13:BN13"/>
    <mergeCell ref="BO13:BW13"/>
    <mergeCell ref="BX13:CA13"/>
    <mergeCell ref="CB13:CD13"/>
    <mergeCell ref="B8:F8"/>
    <mergeCell ref="G8:K8"/>
    <mergeCell ref="L8:R8"/>
    <mergeCell ref="S8:U8"/>
    <mergeCell ref="S13:U13"/>
    <mergeCell ref="V13:X13"/>
    <mergeCell ref="CX12:DD12"/>
    <mergeCell ref="B12:F12"/>
    <mergeCell ref="G12:K12"/>
    <mergeCell ref="L12:R12"/>
    <mergeCell ref="S12:U12"/>
    <mergeCell ref="V12:X12"/>
    <mergeCell ref="Y12:AX12"/>
    <mergeCell ref="AY12:BN12"/>
    <mergeCell ref="BO12:BW12"/>
    <mergeCell ref="BX12:CA12"/>
    <mergeCell ref="CB12:CD12"/>
    <mergeCell ref="CE12:CK12"/>
    <mergeCell ref="CL12:CS12"/>
    <mergeCell ref="CE13:CK13"/>
    <mergeCell ref="CL13:CS13"/>
    <mergeCell ref="CX13:DD13"/>
    <mergeCell ref="B13:F13"/>
    <mergeCell ref="G13:K13"/>
    <mergeCell ref="B7:F7"/>
    <mergeCell ref="G7:K7"/>
    <mergeCell ref="L7:R7"/>
    <mergeCell ref="S7:U7"/>
    <mergeCell ref="V7:X7"/>
    <mergeCell ref="Y7:AX7"/>
    <mergeCell ref="AY7:BN7"/>
    <mergeCell ref="AY6:BN6"/>
    <mergeCell ref="BO6:BW6"/>
    <mergeCell ref="B6:F6"/>
    <mergeCell ref="BO7:BW7"/>
    <mergeCell ref="S6:U6"/>
    <mergeCell ref="V6:X6"/>
    <mergeCell ref="Y6:AX6"/>
    <mergeCell ref="V8:X8"/>
    <mergeCell ref="Y8:AX8"/>
    <mergeCell ref="CX7:DD7"/>
    <mergeCell ref="CX6:DD6"/>
    <mergeCell ref="BX6:CA6"/>
    <mergeCell ref="CB6:CD6"/>
    <mergeCell ref="CE6:CK6"/>
    <mergeCell ref="CL6:CS6"/>
    <mergeCell ref="CE8:CK8"/>
    <mergeCell ref="CL8:CS8"/>
    <mergeCell ref="CX8:DD8"/>
    <mergeCell ref="AY8:BN8"/>
    <mergeCell ref="BO8:BW8"/>
    <mergeCell ref="BX8:CA8"/>
    <mergeCell ref="CB8:CD8"/>
    <mergeCell ref="CX4:DD4"/>
    <mergeCell ref="BX4:CA4"/>
    <mergeCell ref="CB4:CD4"/>
    <mergeCell ref="CL5:CS5"/>
    <mergeCell ref="CX5:DD5"/>
    <mergeCell ref="CE4:CK4"/>
    <mergeCell ref="CL4:CS4"/>
    <mergeCell ref="CE7:CK7"/>
    <mergeCell ref="CL7:CS7"/>
    <mergeCell ref="BX7:CA7"/>
    <mergeCell ref="CB7:CD7"/>
    <mergeCell ref="BX5:CA5"/>
    <mergeCell ref="CB5:CD5"/>
    <mergeCell ref="CE5:CK5"/>
    <mergeCell ref="Y4:AX4"/>
    <mergeCell ref="AY4:BN4"/>
    <mergeCell ref="BO4:BW4"/>
    <mergeCell ref="B4:F4"/>
    <mergeCell ref="G4:K4"/>
    <mergeCell ref="G6:K6"/>
    <mergeCell ref="BO3:BW3"/>
    <mergeCell ref="BX3:CA3"/>
    <mergeCell ref="V3:X3"/>
    <mergeCell ref="Y3:AQ3"/>
    <mergeCell ref="AR3:AX3"/>
    <mergeCell ref="L4:R4"/>
    <mergeCell ref="S4:U4"/>
    <mergeCell ref="L6:R6"/>
    <mergeCell ref="AY5:BN5"/>
    <mergeCell ref="BO5:BW5"/>
    <mergeCell ref="Y5:AX5"/>
    <mergeCell ref="BX10:CA10"/>
    <mergeCell ref="CB10:CD10"/>
    <mergeCell ref="CE10:CK10"/>
    <mergeCell ref="CL10:CS10"/>
    <mergeCell ref="CX10:DD10"/>
    <mergeCell ref="B1:BW2"/>
    <mergeCell ref="BX1:DD1"/>
    <mergeCell ref="BX2:CA2"/>
    <mergeCell ref="CB2:DD2"/>
    <mergeCell ref="B3:F3"/>
    <mergeCell ref="G3:K3"/>
    <mergeCell ref="L3:R3"/>
    <mergeCell ref="S3:U3"/>
    <mergeCell ref="CB3:CD3"/>
    <mergeCell ref="CE3:CK3"/>
    <mergeCell ref="CL3:CS3"/>
    <mergeCell ref="CX3:DD3"/>
    <mergeCell ref="AY3:BN3"/>
    <mergeCell ref="B5:F5"/>
    <mergeCell ref="G5:K5"/>
    <mergeCell ref="L5:R5"/>
    <mergeCell ref="S5:U5"/>
    <mergeCell ref="V5:X5"/>
    <mergeCell ref="V4:X4"/>
    <mergeCell ref="L13:R13"/>
    <mergeCell ref="B10:F10"/>
    <mergeCell ref="G10:K10"/>
    <mergeCell ref="L10:R10"/>
    <mergeCell ref="S10:U10"/>
    <mergeCell ref="V10:X10"/>
    <mergeCell ref="Y10:AX10"/>
    <mergeCell ref="AY10:BN10"/>
    <mergeCell ref="BO10:BW10"/>
    <mergeCell ref="B14:F14"/>
    <mergeCell ref="G14:K14"/>
    <mergeCell ref="L14:R14"/>
    <mergeCell ref="S14:U14"/>
    <mergeCell ref="V14:X14"/>
    <mergeCell ref="Y14:AX14"/>
    <mergeCell ref="AY14:BN14"/>
    <mergeCell ref="BO14:BW14"/>
    <mergeCell ref="BX14:CA14"/>
    <mergeCell ref="CB11:CD11"/>
    <mergeCell ref="CE11:CK11"/>
    <mergeCell ref="CL11:CS11"/>
    <mergeCell ref="CX11:DD11"/>
    <mergeCell ref="B11:F11"/>
    <mergeCell ref="G11:K11"/>
    <mergeCell ref="L11:R11"/>
    <mergeCell ref="S11:U11"/>
    <mergeCell ref="V11:X11"/>
    <mergeCell ref="Y11:AX11"/>
    <mergeCell ref="AY11:BN11"/>
    <mergeCell ref="BO11:BW11"/>
    <mergeCell ref="BX11:CA11"/>
    <mergeCell ref="B19:F19"/>
    <mergeCell ref="G19:K19"/>
    <mergeCell ref="L19:R19"/>
    <mergeCell ref="S19:U19"/>
    <mergeCell ref="V19:X19"/>
    <mergeCell ref="Y19:AX19"/>
    <mergeCell ref="AY19:BN19"/>
    <mergeCell ref="BO19:BW19"/>
    <mergeCell ref="BX19:CA19"/>
    <mergeCell ref="CX18:DD18"/>
    <mergeCell ref="G18:K18"/>
    <mergeCell ref="L18:R18"/>
    <mergeCell ref="S18:U18"/>
    <mergeCell ref="V18:X18"/>
    <mergeCell ref="Y18:AX18"/>
    <mergeCell ref="AY18:BN18"/>
    <mergeCell ref="BO18:BW18"/>
    <mergeCell ref="BX18:CA18"/>
    <mergeCell ref="CB18:CD18"/>
  </mergeCells>
  <phoneticPr fontId="3"/>
  <conditionalFormatting sqref="BX2">
    <cfRule type="expression" dxfId="5" priority="1">
      <formula>TODAY()&gt;$BX$2</formula>
    </cfRule>
  </conditionalFormatting>
  <printOptions horizontalCentered="1"/>
  <pageMargins left="0.23622047244094491" right="0.23622047244094491" top="0.74803149606299213" bottom="0.74803149606299213" header="0.31496062992125984" footer="0.31496062992125984"/>
  <pageSetup paperSize="9" scale="84"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pageSetUpPr fitToPage="1"/>
  </sheetPr>
  <dimension ref="A1:DE625"/>
  <sheetViews>
    <sheetView view="pageBreakPreview" topLeftCell="A14" zoomScaleNormal="130" zoomScaleSheetLayoutView="100" workbookViewId="0">
      <selection activeCell="CE59" sqref="CE59:CK59"/>
    </sheetView>
  </sheetViews>
  <sheetFormatPr defaultColWidth="9" defaultRowHeight="13.5" outlineLevelCol="1" x14ac:dyDescent="0.15"/>
  <cols>
    <col min="1" max="1" width="1.625" style="1" customWidth="1"/>
    <col min="2" max="11" width="1.625" style="2" customWidth="1"/>
    <col min="12" max="20" width="1.625" style="1" customWidth="1"/>
    <col min="21" max="22" width="1.625" style="1" customWidth="1" outlineLevel="1"/>
    <col min="23" max="24" width="1.625" style="10" customWidth="1"/>
    <col min="25" max="50" width="1.625" style="12" customWidth="1"/>
    <col min="51" max="75" width="1.625" style="1" customWidth="1"/>
    <col min="76" max="79" width="2.625" style="1" customWidth="1"/>
    <col min="80" max="96" width="1.625" style="1" customWidth="1"/>
    <col min="97" max="97" width="1.625" style="5" customWidth="1"/>
    <col min="98" max="98" width="5.25" style="5" hidden="1" customWidth="1" outlineLevel="1"/>
    <col min="99" max="99" width="11" style="5" hidden="1" customWidth="1" outlineLevel="1"/>
    <col min="100" max="101" width="31.25" style="5" hidden="1" customWidth="1" outlineLevel="1"/>
    <col min="102" max="102" width="1.625" style="5" customWidth="1" collapsed="1"/>
    <col min="103" max="108" width="1.625" style="1" customWidth="1"/>
    <col min="109" max="16384" width="9" style="1"/>
  </cols>
  <sheetData>
    <row r="1" spans="1:108"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6"/>
      <c r="BX1" s="379" t="s">
        <v>55</v>
      </c>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1"/>
    </row>
    <row r="2" spans="1:108"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8"/>
      <c r="BX2" s="382" t="s">
        <v>57</v>
      </c>
      <c r="BY2" s="382"/>
      <c r="BZ2" s="382"/>
      <c r="CA2" s="382"/>
      <c r="CB2" s="582" t="s">
        <v>110</v>
      </c>
      <c r="CC2" s="582"/>
      <c r="CD2" s="582"/>
      <c r="CE2" s="582"/>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582"/>
      <c r="DD2" s="582"/>
    </row>
    <row r="3" spans="1:108" s="3" customFormat="1" ht="30" customHeight="1" x14ac:dyDescent="0.15">
      <c r="A3" s="7"/>
      <c r="B3" s="387" t="s">
        <v>204</v>
      </c>
      <c r="C3" s="388"/>
      <c r="D3" s="388"/>
      <c r="E3" s="388"/>
      <c r="F3" s="389"/>
      <c r="G3" s="387" t="s">
        <v>194</v>
      </c>
      <c r="H3" s="388"/>
      <c r="I3" s="388"/>
      <c r="J3" s="388"/>
      <c r="K3" s="389"/>
      <c r="L3" s="390" t="s">
        <v>2</v>
      </c>
      <c r="M3" s="391"/>
      <c r="N3" s="391"/>
      <c r="O3" s="391"/>
      <c r="P3" s="391"/>
      <c r="Q3" s="391"/>
      <c r="R3" s="392"/>
      <c r="S3" s="390" t="s">
        <v>75</v>
      </c>
      <c r="T3" s="391"/>
      <c r="U3" s="392"/>
      <c r="V3" s="403" t="s">
        <v>54</v>
      </c>
      <c r="W3" s="404"/>
      <c r="X3" s="405"/>
      <c r="Y3" s="671" t="s">
        <v>3</v>
      </c>
      <c r="Z3" s="672"/>
      <c r="AA3" s="672"/>
      <c r="AB3" s="672"/>
      <c r="AC3" s="672"/>
      <c r="AD3" s="672"/>
      <c r="AE3" s="672"/>
      <c r="AF3" s="672"/>
      <c r="AG3" s="672"/>
      <c r="AH3" s="672"/>
      <c r="AI3" s="672"/>
      <c r="AJ3" s="672"/>
      <c r="AK3" s="672"/>
      <c r="AL3" s="672"/>
      <c r="AM3" s="672"/>
      <c r="AN3" s="672"/>
      <c r="AO3" s="672"/>
      <c r="AP3" s="672"/>
      <c r="AQ3" s="672"/>
      <c r="AR3" s="673" t="s">
        <v>4</v>
      </c>
      <c r="AS3" s="674"/>
      <c r="AT3" s="674"/>
      <c r="AU3" s="674"/>
      <c r="AV3" s="674"/>
      <c r="AW3" s="674"/>
      <c r="AX3" s="675"/>
      <c r="AY3" s="397" t="s">
        <v>5</v>
      </c>
      <c r="AZ3" s="398"/>
      <c r="BA3" s="398"/>
      <c r="BB3" s="398"/>
      <c r="BC3" s="398"/>
      <c r="BD3" s="398"/>
      <c r="BE3" s="398"/>
      <c r="BF3" s="398"/>
      <c r="BG3" s="398"/>
      <c r="BH3" s="398"/>
      <c r="BI3" s="398"/>
      <c r="BJ3" s="398"/>
      <c r="BK3" s="398"/>
      <c r="BL3" s="398"/>
      <c r="BM3" s="398"/>
      <c r="BN3" s="399"/>
      <c r="BO3" s="400" t="s">
        <v>6</v>
      </c>
      <c r="BP3" s="401"/>
      <c r="BQ3" s="401"/>
      <c r="BR3" s="401"/>
      <c r="BS3" s="401"/>
      <c r="BT3" s="401"/>
      <c r="BU3" s="401"/>
      <c r="BV3" s="401"/>
      <c r="BW3" s="402"/>
      <c r="BX3" s="393" t="s">
        <v>7</v>
      </c>
      <c r="BY3" s="393"/>
      <c r="BZ3" s="393"/>
      <c r="CA3" s="393"/>
      <c r="CB3" s="393" t="s">
        <v>8</v>
      </c>
      <c r="CC3" s="393"/>
      <c r="CD3" s="393"/>
      <c r="CE3" s="394" t="s">
        <v>9</v>
      </c>
      <c r="CF3" s="394"/>
      <c r="CG3" s="394"/>
      <c r="CH3" s="394"/>
      <c r="CI3" s="394"/>
      <c r="CJ3" s="394"/>
      <c r="CK3" s="394"/>
      <c r="CL3" s="395" t="s">
        <v>15</v>
      </c>
      <c r="CM3" s="395"/>
      <c r="CN3" s="395"/>
      <c r="CO3" s="395"/>
      <c r="CP3" s="395"/>
      <c r="CQ3" s="395"/>
      <c r="CR3" s="395"/>
      <c r="CS3" s="395"/>
      <c r="CT3" s="25" t="s">
        <v>1</v>
      </c>
      <c r="CU3" s="26" t="s">
        <v>26</v>
      </c>
      <c r="CV3" s="26" t="s">
        <v>27</v>
      </c>
      <c r="CW3" s="26" t="s">
        <v>10</v>
      </c>
      <c r="CX3" s="676" t="s">
        <v>20</v>
      </c>
      <c r="CY3" s="676"/>
      <c r="CZ3" s="676"/>
      <c r="DA3" s="676"/>
      <c r="DB3" s="676"/>
      <c r="DC3" s="676"/>
      <c r="DD3" s="676"/>
    </row>
    <row r="4" spans="1:108" ht="30" customHeight="1" x14ac:dyDescent="0.15">
      <c r="B4" s="217">
        <v>45020</v>
      </c>
      <c r="C4" s="218"/>
      <c r="D4" s="218"/>
      <c r="E4" s="218"/>
      <c r="F4" s="219"/>
      <c r="G4" s="362">
        <v>1</v>
      </c>
      <c r="H4" s="363"/>
      <c r="I4" s="363"/>
      <c r="J4" s="363"/>
      <c r="K4" s="364"/>
      <c r="L4" s="241" t="s">
        <v>72</v>
      </c>
      <c r="M4" s="221"/>
      <c r="N4" s="221"/>
      <c r="O4" s="221"/>
      <c r="P4" s="221"/>
      <c r="Q4" s="221"/>
      <c r="R4" s="222"/>
      <c r="S4" s="229"/>
      <c r="T4" s="230"/>
      <c r="U4" s="231"/>
      <c r="V4" s="229">
        <v>45042</v>
      </c>
      <c r="W4" s="230"/>
      <c r="X4" s="231"/>
      <c r="Y4" s="241" t="s">
        <v>62</v>
      </c>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2"/>
      <c r="AY4" s="241" t="s">
        <v>555</v>
      </c>
      <c r="AZ4" s="221"/>
      <c r="BA4" s="221"/>
      <c r="BB4" s="221"/>
      <c r="BC4" s="221"/>
      <c r="BD4" s="221"/>
      <c r="BE4" s="221"/>
      <c r="BF4" s="221"/>
      <c r="BG4" s="221"/>
      <c r="BH4" s="221"/>
      <c r="BI4" s="221"/>
      <c r="BJ4" s="221"/>
      <c r="BK4" s="221"/>
      <c r="BL4" s="221"/>
      <c r="BM4" s="221"/>
      <c r="BN4" s="222"/>
      <c r="BO4" s="241" t="s">
        <v>70</v>
      </c>
      <c r="BP4" s="221"/>
      <c r="BQ4" s="221"/>
      <c r="BR4" s="221"/>
      <c r="BS4" s="221"/>
      <c r="BT4" s="221"/>
      <c r="BU4" s="221"/>
      <c r="BV4" s="221"/>
      <c r="BW4" s="222"/>
      <c r="BX4" s="238">
        <v>7000</v>
      </c>
      <c r="BY4" s="239"/>
      <c r="BZ4" s="239"/>
      <c r="CA4" s="240"/>
      <c r="CB4" s="226">
        <v>1</v>
      </c>
      <c r="CC4" s="227"/>
      <c r="CD4" s="228"/>
      <c r="CE4" s="226">
        <f t="shared" ref="CE4:CE12" si="0">BX4*CB4</f>
        <v>7000</v>
      </c>
      <c r="CF4" s="227"/>
      <c r="CG4" s="227"/>
      <c r="CH4" s="227"/>
      <c r="CI4" s="227"/>
      <c r="CJ4" s="227"/>
      <c r="CK4" s="228"/>
      <c r="CL4" s="226">
        <f>CE4</f>
        <v>7000</v>
      </c>
      <c r="CM4" s="227"/>
      <c r="CN4" s="227"/>
      <c r="CO4" s="227"/>
      <c r="CP4" s="227"/>
      <c r="CQ4" s="227"/>
      <c r="CR4" s="227"/>
      <c r="CS4" s="228"/>
      <c r="CT4" s="13" t="s">
        <v>11</v>
      </c>
      <c r="CU4" s="14" t="s">
        <v>12</v>
      </c>
      <c r="CV4" s="14" t="s">
        <v>13</v>
      </c>
      <c r="CW4" s="14" t="s">
        <v>14</v>
      </c>
      <c r="CX4" s="247">
        <f t="shared" ref="CX4:CX12" si="1">3350000-CL4</f>
        <v>3343000</v>
      </c>
      <c r="CY4" s="247"/>
      <c r="CZ4" s="247"/>
      <c r="DA4" s="247"/>
      <c r="DB4" s="247"/>
      <c r="DC4" s="247"/>
      <c r="DD4" s="247"/>
    </row>
    <row r="5" spans="1:108" ht="30" customHeight="1" x14ac:dyDescent="0.15">
      <c r="B5" s="217">
        <v>45020</v>
      </c>
      <c r="C5" s="218"/>
      <c r="D5" s="218"/>
      <c r="E5" s="218"/>
      <c r="F5" s="219"/>
      <c r="G5" s="283">
        <v>1</v>
      </c>
      <c r="H5" s="284"/>
      <c r="I5" s="284"/>
      <c r="J5" s="284"/>
      <c r="K5" s="285"/>
      <c r="L5" s="241" t="s">
        <v>73</v>
      </c>
      <c r="M5" s="221"/>
      <c r="N5" s="221"/>
      <c r="O5" s="221"/>
      <c r="P5" s="221"/>
      <c r="Q5" s="221"/>
      <c r="R5" s="222"/>
      <c r="S5" s="229"/>
      <c r="T5" s="230"/>
      <c r="U5" s="231"/>
      <c r="V5" s="229">
        <v>45042</v>
      </c>
      <c r="W5" s="230"/>
      <c r="X5" s="231"/>
      <c r="Y5" s="241" t="s">
        <v>64</v>
      </c>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2"/>
      <c r="AY5" s="241"/>
      <c r="AZ5" s="221"/>
      <c r="BA5" s="221"/>
      <c r="BB5" s="221"/>
      <c r="BC5" s="221"/>
      <c r="BD5" s="221"/>
      <c r="BE5" s="221"/>
      <c r="BF5" s="221"/>
      <c r="BG5" s="221"/>
      <c r="BH5" s="221"/>
      <c r="BI5" s="221"/>
      <c r="BJ5" s="221"/>
      <c r="BK5" s="221"/>
      <c r="BL5" s="221"/>
      <c r="BM5" s="221"/>
      <c r="BN5" s="222"/>
      <c r="BO5" s="241" t="s">
        <v>102</v>
      </c>
      <c r="BP5" s="221"/>
      <c r="BQ5" s="221"/>
      <c r="BR5" s="221"/>
      <c r="BS5" s="221"/>
      <c r="BT5" s="221"/>
      <c r="BU5" s="221"/>
      <c r="BV5" s="221"/>
      <c r="BW5" s="222"/>
      <c r="BX5" s="226">
        <v>110</v>
      </c>
      <c r="BY5" s="227"/>
      <c r="BZ5" s="227"/>
      <c r="CA5" s="228"/>
      <c r="CB5" s="226">
        <v>1</v>
      </c>
      <c r="CC5" s="227"/>
      <c r="CD5" s="228"/>
      <c r="CE5" s="451">
        <v>0</v>
      </c>
      <c r="CF5" s="452"/>
      <c r="CG5" s="452"/>
      <c r="CH5" s="452"/>
      <c r="CI5" s="452"/>
      <c r="CJ5" s="452"/>
      <c r="CK5" s="453"/>
      <c r="CL5" s="226">
        <f t="shared" ref="CL5:CL12" si="2">CL4+CE5</f>
        <v>7000</v>
      </c>
      <c r="CM5" s="227"/>
      <c r="CN5" s="227"/>
      <c r="CO5" s="227"/>
      <c r="CP5" s="227"/>
      <c r="CQ5" s="227"/>
      <c r="CR5" s="227"/>
      <c r="CS5" s="228"/>
      <c r="CT5" s="13" t="s">
        <v>11</v>
      </c>
      <c r="CU5" s="14" t="s">
        <v>12</v>
      </c>
      <c r="CV5" s="14" t="s">
        <v>13</v>
      </c>
      <c r="CW5" s="14" t="s">
        <v>14</v>
      </c>
      <c r="CX5" s="247">
        <f t="shared" si="1"/>
        <v>3343000</v>
      </c>
      <c r="CY5" s="247"/>
      <c r="CZ5" s="247"/>
      <c r="DA5" s="247"/>
      <c r="DB5" s="247"/>
      <c r="DC5" s="247"/>
      <c r="DD5" s="247"/>
    </row>
    <row r="6" spans="1:108" ht="30" customHeight="1" x14ac:dyDescent="0.15">
      <c r="B6" s="217">
        <v>45020</v>
      </c>
      <c r="C6" s="218"/>
      <c r="D6" s="218"/>
      <c r="E6" s="218"/>
      <c r="F6" s="219"/>
      <c r="G6" s="362">
        <v>1</v>
      </c>
      <c r="H6" s="363"/>
      <c r="I6" s="363"/>
      <c r="J6" s="363"/>
      <c r="K6" s="364"/>
      <c r="L6" s="241" t="s">
        <v>72</v>
      </c>
      <c r="M6" s="221"/>
      <c r="N6" s="221"/>
      <c r="O6" s="221"/>
      <c r="P6" s="221"/>
      <c r="Q6" s="221"/>
      <c r="R6" s="222"/>
      <c r="S6" s="229"/>
      <c r="T6" s="230"/>
      <c r="U6" s="231"/>
      <c r="V6" s="229">
        <v>45042</v>
      </c>
      <c r="W6" s="230"/>
      <c r="X6" s="231"/>
      <c r="Y6" s="241" t="s">
        <v>63</v>
      </c>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c r="AY6" s="241" t="s">
        <v>555</v>
      </c>
      <c r="AZ6" s="221"/>
      <c r="BA6" s="221"/>
      <c r="BB6" s="221"/>
      <c r="BC6" s="221"/>
      <c r="BD6" s="221"/>
      <c r="BE6" s="221"/>
      <c r="BF6" s="221"/>
      <c r="BG6" s="221"/>
      <c r="BH6" s="221"/>
      <c r="BI6" s="221"/>
      <c r="BJ6" s="221"/>
      <c r="BK6" s="221"/>
      <c r="BL6" s="221"/>
      <c r="BM6" s="221"/>
      <c r="BN6" s="222"/>
      <c r="BO6" s="241" t="s">
        <v>71</v>
      </c>
      <c r="BP6" s="221"/>
      <c r="BQ6" s="221"/>
      <c r="BR6" s="221"/>
      <c r="BS6" s="221"/>
      <c r="BT6" s="221"/>
      <c r="BU6" s="221"/>
      <c r="BV6" s="221"/>
      <c r="BW6" s="222"/>
      <c r="BX6" s="226">
        <v>8000</v>
      </c>
      <c r="BY6" s="227"/>
      <c r="BZ6" s="227"/>
      <c r="CA6" s="228"/>
      <c r="CB6" s="226">
        <v>1</v>
      </c>
      <c r="CC6" s="227"/>
      <c r="CD6" s="228"/>
      <c r="CE6" s="226">
        <f t="shared" si="0"/>
        <v>8000</v>
      </c>
      <c r="CF6" s="227"/>
      <c r="CG6" s="227"/>
      <c r="CH6" s="227"/>
      <c r="CI6" s="227"/>
      <c r="CJ6" s="227"/>
      <c r="CK6" s="228"/>
      <c r="CL6" s="226">
        <f t="shared" si="2"/>
        <v>15000</v>
      </c>
      <c r="CM6" s="227"/>
      <c r="CN6" s="227"/>
      <c r="CO6" s="227"/>
      <c r="CP6" s="227"/>
      <c r="CQ6" s="227"/>
      <c r="CR6" s="227"/>
      <c r="CS6" s="228"/>
      <c r="CT6" s="13" t="s">
        <v>11</v>
      </c>
      <c r="CU6" s="14" t="s">
        <v>12</v>
      </c>
      <c r="CV6" s="14" t="s">
        <v>13</v>
      </c>
      <c r="CW6" s="14" t="s">
        <v>14</v>
      </c>
      <c r="CX6" s="247">
        <f t="shared" si="1"/>
        <v>3335000</v>
      </c>
      <c r="CY6" s="247"/>
      <c r="CZ6" s="247"/>
      <c r="DA6" s="247"/>
      <c r="DB6" s="247"/>
      <c r="DC6" s="247"/>
      <c r="DD6" s="247"/>
    </row>
    <row r="7" spans="1:108" ht="30" customHeight="1" x14ac:dyDescent="0.15">
      <c r="B7" s="217">
        <v>45023</v>
      </c>
      <c r="C7" s="218"/>
      <c r="D7" s="218"/>
      <c r="E7" s="218"/>
      <c r="F7" s="219"/>
      <c r="G7" s="283" t="s">
        <v>663</v>
      </c>
      <c r="H7" s="284"/>
      <c r="I7" s="284"/>
      <c r="J7" s="284"/>
      <c r="K7" s="285"/>
      <c r="L7" s="241" t="s">
        <v>19</v>
      </c>
      <c r="M7" s="221"/>
      <c r="N7" s="221"/>
      <c r="O7" s="221"/>
      <c r="P7" s="221"/>
      <c r="Q7" s="221"/>
      <c r="R7" s="222"/>
      <c r="S7" s="229"/>
      <c r="T7" s="230"/>
      <c r="U7" s="231"/>
      <c r="V7" s="229">
        <v>45107</v>
      </c>
      <c r="W7" s="230"/>
      <c r="X7" s="231"/>
      <c r="Y7" s="241" t="s">
        <v>797</v>
      </c>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c r="AY7" s="241" t="s">
        <v>128</v>
      </c>
      <c r="AZ7" s="221"/>
      <c r="BA7" s="221"/>
      <c r="BB7" s="221"/>
      <c r="BC7" s="221"/>
      <c r="BD7" s="221"/>
      <c r="BE7" s="221"/>
      <c r="BF7" s="221"/>
      <c r="BG7" s="221"/>
      <c r="BH7" s="221"/>
      <c r="BI7" s="221"/>
      <c r="BJ7" s="221"/>
      <c r="BK7" s="221"/>
      <c r="BL7" s="221"/>
      <c r="BM7" s="221"/>
      <c r="BN7" s="222"/>
      <c r="BO7" s="275"/>
      <c r="BP7" s="276"/>
      <c r="BQ7" s="276"/>
      <c r="BR7" s="276"/>
      <c r="BS7" s="276"/>
      <c r="BT7" s="276"/>
      <c r="BU7" s="276"/>
      <c r="BV7" s="276"/>
      <c r="BW7" s="277"/>
      <c r="BX7" s="226">
        <v>123460</v>
      </c>
      <c r="BY7" s="227"/>
      <c r="BZ7" s="227"/>
      <c r="CA7" s="228"/>
      <c r="CB7" s="226">
        <v>1</v>
      </c>
      <c r="CC7" s="227"/>
      <c r="CD7" s="228"/>
      <c r="CE7" s="226">
        <f t="shared" si="0"/>
        <v>123460</v>
      </c>
      <c r="CF7" s="227"/>
      <c r="CG7" s="227"/>
      <c r="CH7" s="227"/>
      <c r="CI7" s="227"/>
      <c r="CJ7" s="227"/>
      <c r="CK7" s="228"/>
      <c r="CL7" s="226">
        <f t="shared" si="2"/>
        <v>138460</v>
      </c>
      <c r="CM7" s="227"/>
      <c r="CN7" s="227"/>
      <c r="CO7" s="227"/>
      <c r="CP7" s="227"/>
      <c r="CQ7" s="227"/>
      <c r="CR7" s="227"/>
      <c r="CS7" s="228"/>
      <c r="CT7" s="13" t="s">
        <v>11</v>
      </c>
      <c r="CU7" s="14" t="s">
        <v>12</v>
      </c>
      <c r="CV7" s="14" t="s">
        <v>13</v>
      </c>
      <c r="CW7" s="14" t="s">
        <v>14</v>
      </c>
      <c r="CX7" s="247">
        <f t="shared" si="1"/>
        <v>3211540</v>
      </c>
      <c r="CY7" s="247"/>
      <c r="CZ7" s="247"/>
      <c r="DA7" s="247"/>
      <c r="DB7" s="247"/>
      <c r="DC7" s="247"/>
      <c r="DD7" s="247"/>
    </row>
    <row r="8" spans="1:108" s="12" customFormat="1" ht="30" customHeight="1" x14ac:dyDescent="0.15">
      <c r="B8" s="372">
        <v>44665</v>
      </c>
      <c r="C8" s="373"/>
      <c r="D8" s="373"/>
      <c r="E8" s="373"/>
      <c r="F8" s="374"/>
      <c r="G8" s="283">
        <v>7</v>
      </c>
      <c r="H8" s="284"/>
      <c r="I8" s="284"/>
      <c r="J8" s="284"/>
      <c r="K8" s="285"/>
      <c r="L8" s="241" t="s">
        <v>32</v>
      </c>
      <c r="M8" s="221"/>
      <c r="N8" s="221"/>
      <c r="O8" s="221"/>
      <c r="P8" s="221"/>
      <c r="Q8" s="221"/>
      <c r="R8" s="222"/>
      <c r="S8" s="229">
        <v>45054</v>
      </c>
      <c r="T8" s="230"/>
      <c r="U8" s="231"/>
      <c r="V8" s="229">
        <v>45077</v>
      </c>
      <c r="W8" s="230"/>
      <c r="X8" s="231"/>
      <c r="Y8" s="241" t="s">
        <v>65</v>
      </c>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2"/>
      <c r="AY8" s="241"/>
      <c r="AZ8" s="221"/>
      <c r="BA8" s="221"/>
      <c r="BB8" s="221"/>
      <c r="BC8" s="221"/>
      <c r="BD8" s="221"/>
      <c r="BE8" s="221"/>
      <c r="BF8" s="221"/>
      <c r="BG8" s="221"/>
      <c r="BH8" s="221"/>
      <c r="BI8" s="221"/>
      <c r="BJ8" s="221"/>
      <c r="BK8" s="221"/>
      <c r="BL8" s="221"/>
      <c r="BM8" s="221"/>
      <c r="BN8" s="222"/>
      <c r="BO8" s="601"/>
      <c r="BP8" s="602"/>
      <c r="BQ8" s="602"/>
      <c r="BR8" s="602"/>
      <c r="BS8" s="602"/>
      <c r="BT8" s="602"/>
      <c r="BU8" s="602"/>
      <c r="BV8" s="602"/>
      <c r="BW8" s="603"/>
      <c r="BX8" s="226">
        <v>10520</v>
      </c>
      <c r="BY8" s="227"/>
      <c r="BZ8" s="227"/>
      <c r="CA8" s="228"/>
      <c r="CB8" s="226">
        <v>1</v>
      </c>
      <c r="CC8" s="227"/>
      <c r="CD8" s="228"/>
      <c r="CE8" s="226">
        <f t="shared" si="0"/>
        <v>10520</v>
      </c>
      <c r="CF8" s="227"/>
      <c r="CG8" s="227"/>
      <c r="CH8" s="227"/>
      <c r="CI8" s="227"/>
      <c r="CJ8" s="227"/>
      <c r="CK8" s="228"/>
      <c r="CL8" s="226">
        <f t="shared" si="2"/>
        <v>148980</v>
      </c>
      <c r="CM8" s="227"/>
      <c r="CN8" s="227"/>
      <c r="CO8" s="227"/>
      <c r="CP8" s="227"/>
      <c r="CQ8" s="227"/>
      <c r="CR8" s="227"/>
      <c r="CS8" s="228"/>
      <c r="CT8" s="13" t="s">
        <v>11</v>
      </c>
      <c r="CU8" s="14" t="s">
        <v>12</v>
      </c>
      <c r="CV8" s="14" t="s">
        <v>13</v>
      </c>
      <c r="CW8" s="14" t="s">
        <v>14</v>
      </c>
      <c r="CX8" s="247">
        <f t="shared" si="1"/>
        <v>3201020</v>
      </c>
      <c r="CY8" s="247"/>
      <c r="CZ8" s="247"/>
      <c r="DA8" s="247"/>
      <c r="DB8" s="247"/>
      <c r="DC8" s="247"/>
      <c r="DD8" s="247"/>
    </row>
    <row r="9" spans="1:108" s="12" customFormat="1" ht="30" customHeight="1" x14ac:dyDescent="0.15">
      <c r="B9" s="372">
        <v>44665</v>
      </c>
      <c r="C9" s="373"/>
      <c r="D9" s="373"/>
      <c r="E9" s="373"/>
      <c r="F9" s="374"/>
      <c r="G9" s="283">
        <v>7</v>
      </c>
      <c r="H9" s="284"/>
      <c r="I9" s="284"/>
      <c r="J9" s="284"/>
      <c r="K9" s="285"/>
      <c r="L9" s="241" t="s">
        <v>32</v>
      </c>
      <c r="M9" s="221"/>
      <c r="N9" s="221"/>
      <c r="O9" s="221"/>
      <c r="P9" s="221"/>
      <c r="Q9" s="221"/>
      <c r="R9" s="222"/>
      <c r="S9" s="229">
        <v>45054</v>
      </c>
      <c r="T9" s="230"/>
      <c r="U9" s="231"/>
      <c r="V9" s="229">
        <v>45077</v>
      </c>
      <c r="W9" s="230"/>
      <c r="X9" s="231"/>
      <c r="Y9" s="241" t="s">
        <v>66</v>
      </c>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2"/>
      <c r="AY9" s="241"/>
      <c r="AZ9" s="221"/>
      <c r="BA9" s="221"/>
      <c r="BB9" s="221"/>
      <c r="BC9" s="221"/>
      <c r="BD9" s="221"/>
      <c r="BE9" s="221"/>
      <c r="BF9" s="221"/>
      <c r="BG9" s="221"/>
      <c r="BH9" s="221"/>
      <c r="BI9" s="221"/>
      <c r="BJ9" s="221"/>
      <c r="BK9" s="221"/>
      <c r="BL9" s="221"/>
      <c r="BM9" s="221"/>
      <c r="BN9" s="222"/>
      <c r="BO9" s="275"/>
      <c r="BP9" s="276"/>
      <c r="BQ9" s="276"/>
      <c r="BR9" s="276"/>
      <c r="BS9" s="276"/>
      <c r="BT9" s="276"/>
      <c r="BU9" s="276"/>
      <c r="BV9" s="276"/>
      <c r="BW9" s="277"/>
      <c r="BX9" s="226">
        <v>10480</v>
      </c>
      <c r="BY9" s="227"/>
      <c r="BZ9" s="227"/>
      <c r="CA9" s="228"/>
      <c r="CB9" s="226">
        <v>1</v>
      </c>
      <c r="CC9" s="227"/>
      <c r="CD9" s="228"/>
      <c r="CE9" s="226">
        <f t="shared" si="0"/>
        <v>10480</v>
      </c>
      <c r="CF9" s="227"/>
      <c r="CG9" s="227"/>
      <c r="CH9" s="227"/>
      <c r="CI9" s="227"/>
      <c r="CJ9" s="227"/>
      <c r="CK9" s="228"/>
      <c r="CL9" s="226">
        <f t="shared" si="2"/>
        <v>159460</v>
      </c>
      <c r="CM9" s="227"/>
      <c r="CN9" s="227"/>
      <c r="CO9" s="227"/>
      <c r="CP9" s="227"/>
      <c r="CQ9" s="227"/>
      <c r="CR9" s="227"/>
      <c r="CS9" s="228"/>
      <c r="CT9" s="13" t="s">
        <v>11</v>
      </c>
      <c r="CU9" s="14" t="s">
        <v>12</v>
      </c>
      <c r="CV9" s="14" t="s">
        <v>13</v>
      </c>
      <c r="CW9" s="14" t="s">
        <v>14</v>
      </c>
      <c r="CX9" s="247">
        <f t="shared" si="1"/>
        <v>3190540</v>
      </c>
      <c r="CY9" s="247"/>
      <c r="CZ9" s="247"/>
      <c r="DA9" s="247"/>
      <c r="DB9" s="247"/>
      <c r="DC9" s="247"/>
      <c r="DD9" s="247"/>
    </row>
    <row r="10" spans="1:108" s="12" customFormat="1" ht="30" customHeight="1" x14ac:dyDescent="0.15">
      <c r="B10" s="372">
        <v>44665</v>
      </c>
      <c r="C10" s="373"/>
      <c r="D10" s="373"/>
      <c r="E10" s="373"/>
      <c r="F10" s="374"/>
      <c r="G10" s="283">
        <v>7</v>
      </c>
      <c r="H10" s="284"/>
      <c r="I10" s="284"/>
      <c r="J10" s="284"/>
      <c r="K10" s="285"/>
      <c r="L10" s="241" t="s">
        <v>32</v>
      </c>
      <c r="M10" s="221"/>
      <c r="N10" s="221"/>
      <c r="O10" s="221"/>
      <c r="P10" s="221"/>
      <c r="Q10" s="221"/>
      <c r="R10" s="222"/>
      <c r="S10" s="229">
        <v>45054</v>
      </c>
      <c r="T10" s="230"/>
      <c r="U10" s="231"/>
      <c r="V10" s="229">
        <v>45077</v>
      </c>
      <c r="W10" s="230"/>
      <c r="X10" s="231"/>
      <c r="Y10" s="241" t="s">
        <v>67</v>
      </c>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2"/>
      <c r="AY10" s="241"/>
      <c r="AZ10" s="221"/>
      <c r="BA10" s="221"/>
      <c r="BB10" s="221"/>
      <c r="BC10" s="221"/>
      <c r="BD10" s="221"/>
      <c r="BE10" s="221"/>
      <c r="BF10" s="221"/>
      <c r="BG10" s="221"/>
      <c r="BH10" s="221"/>
      <c r="BI10" s="221"/>
      <c r="BJ10" s="221"/>
      <c r="BK10" s="221"/>
      <c r="BL10" s="221"/>
      <c r="BM10" s="221"/>
      <c r="BN10" s="222"/>
      <c r="BO10" s="241"/>
      <c r="BP10" s="221"/>
      <c r="BQ10" s="221"/>
      <c r="BR10" s="221"/>
      <c r="BS10" s="221"/>
      <c r="BT10" s="221"/>
      <c r="BU10" s="221"/>
      <c r="BV10" s="221"/>
      <c r="BW10" s="222"/>
      <c r="BX10" s="226">
        <v>10520</v>
      </c>
      <c r="BY10" s="227"/>
      <c r="BZ10" s="227"/>
      <c r="CA10" s="228"/>
      <c r="CB10" s="226">
        <v>1</v>
      </c>
      <c r="CC10" s="227"/>
      <c r="CD10" s="228"/>
      <c r="CE10" s="226">
        <f t="shared" si="0"/>
        <v>10520</v>
      </c>
      <c r="CF10" s="227"/>
      <c r="CG10" s="227"/>
      <c r="CH10" s="227"/>
      <c r="CI10" s="227"/>
      <c r="CJ10" s="227"/>
      <c r="CK10" s="228"/>
      <c r="CL10" s="226">
        <f t="shared" si="2"/>
        <v>169980</v>
      </c>
      <c r="CM10" s="227"/>
      <c r="CN10" s="227"/>
      <c r="CO10" s="227"/>
      <c r="CP10" s="227"/>
      <c r="CQ10" s="227"/>
      <c r="CR10" s="227"/>
      <c r="CS10" s="228"/>
      <c r="CT10" s="13" t="s">
        <v>11</v>
      </c>
      <c r="CU10" s="14" t="s">
        <v>12</v>
      </c>
      <c r="CV10" s="14" t="s">
        <v>13</v>
      </c>
      <c r="CW10" s="14" t="s">
        <v>14</v>
      </c>
      <c r="CX10" s="247">
        <f t="shared" si="1"/>
        <v>3180020</v>
      </c>
      <c r="CY10" s="247"/>
      <c r="CZ10" s="247"/>
      <c r="DA10" s="247"/>
      <c r="DB10" s="247"/>
      <c r="DC10" s="247"/>
      <c r="DD10" s="247"/>
    </row>
    <row r="11" spans="1:108" s="12" customFormat="1" ht="30" customHeight="1" x14ac:dyDescent="0.15">
      <c r="B11" s="372">
        <v>45044</v>
      </c>
      <c r="C11" s="373"/>
      <c r="D11" s="373"/>
      <c r="E11" s="373"/>
      <c r="F11" s="374"/>
      <c r="G11" s="283" t="s">
        <v>662</v>
      </c>
      <c r="H11" s="284"/>
      <c r="I11" s="284"/>
      <c r="J11" s="284"/>
      <c r="K11" s="285"/>
      <c r="L11" s="241" t="s">
        <v>141</v>
      </c>
      <c r="M11" s="221"/>
      <c r="N11" s="221"/>
      <c r="O11" s="221"/>
      <c r="P11" s="221"/>
      <c r="Q11" s="221"/>
      <c r="R11" s="222"/>
      <c r="S11" s="229"/>
      <c r="T11" s="230"/>
      <c r="U11" s="231"/>
      <c r="V11" s="229">
        <v>45107</v>
      </c>
      <c r="W11" s="230"/>
      <c r="X11" s="231"/>
      <c r="Y11" s="241" t="s">
        <v>130</v>
      </c>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2"/>
      <c r="AY11" s="241" t="s">
        <v>129</v>
      </c>
      <c r="AZ11" s="221"/>
      <c r="BA11" s="221"/>
      <c r="BB11" s="221"/>
      <c r="BC11" s="221"/>
      <c r="BD11" s="221"/>
      <c r="BE11" s="221"/>
      <c r="BF11" s="221"/>
      <c r="BG11" s="221"/>
      <c r="BH11" s="221"/>
      <c r="BI11" s="221"/>
      <c r="BJ11" s="221"/>
      <c r="BK11" s="221"/>
      <c r="BL11" s="221"/>
      <c r="BM11" s="221"/>
      <c r="BN11" s="222"/>
      <c r="BO11" s="275"/>
      <c r="BP11" s="276"/>
      <c r="BQ11" s="276"/>
      <c r="BR11" s="276"/>
      <c r="BS11" s="276"/>
      <c r="BT11" s="276"/>
      <c r="BU11" s="276"/>
      <c r="BV11" s="276"/>
      <c r="BW11" s="277"/>
      <c r="BX11" s="226">
        <v>113030</v>
      </c>
      <c r="BY11" s="227"/>
      <c r="BZ11" s="227"/>
      <c r="CA11" s="228"/>
      <c r="CB11" s="226">
        <v>1</v>
      </c>
      <c r="CC11" s="227"/>
      <c r="CD11" s="228"/>
      <c r="CE11" s="226">
        <f t="shared" si="0"/>
        <v>113030</v>
      </c>
      <c r="CF11" s="227"/>
      <c r="CG11" s="227"/>
      <c r="CH11" s="227"/>
      <c r="CI11" s="227"/>
      <c r="CJ11" s="227"/>
      <c r="CK11" s="228"/>
      <c r="CL11" s="226">
        <f t="shared" si="2"/>
        <v>283010</v>
      </c>
      <c r="CM11" s="227"/>
      <c r="CN11" s="227"/>
      <c r="CO11" s="227"/>
      <c r="CP11" s="227"/>
      <c r="CQ11" s="227"/>
      <c r="CR11" s="227"/>
      <c r="CS11" s="228"/>
      <c r="CT11" s="13" t="s">
        <v>11</v>
      </c>
      <c r="CU11" s="14" t="s">
        <v>12</v>
      </c>
      <c r="CV11" s="14" t="s">
        <v>13</v>
      </c>
      <c r="CW11" s="14" t="s">
        <v>14</v>
      </c>
      <c r="CX11" s="247">
        <f t="shared" si="1"/>
        <v>3066990</v>
      </c>
      <c r="CY11" s="247"/>
      <c r="CZ11" s="247"/>
      <c r="DA11" s="247"/>
      <c r="DB11" s="247"/>
      <c r="DC11" s="247"/>
      <c r="DD11" s="247"/>
    </row>
    <row r="12" spans="1:108" ht="30" customHeight="1" x14ac:dyDescent="0.15">
      <c r="B12" s="559">
        <v>45068</v>
      </c>
      <c r="C12" s="560"/>
      <c r="D12" s="560"/>
      <c r="E12" s="560"/>
      <c r="F12" s="561"/>
      <c r="G12" s="562">
        <v>15</v>
      </c>
      <c r="H12" s="563"/>
      <c r="I12" s="563"/>
      <c r="J12" s="563"/>
      <c r="K12" s="564"/>
      <c r="L12" s="220" t="s">
        <v>117</v>
      </c>
      <c r="M12" s="565"/>
      <c r="N12" s="565"/>
      <c r="O12" s="565"/>
      <c r="P12" s="565"/>
      <c r="Q12" s="565"/>
      <c r="R12" s="566"/>
      <c r="S12" s="567"/>
      <c r="T12" s="568"/>
      <c r="U12" s="569"/>
      <c r="V12" s="567">
        <v>45093</v>
      </c>
      <c r="W12" s="568"/>
      <c r="X12" s="569"/>
      <c r="Y12" s="590" t="s">
        <v>121</v>
      </c>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c r="AY12" s="220" t="s">
        <v>119</v>
      </c>
      <c r="AZ12" s="565"/>
      <c r="BA12" s="565"/>
      <c r="BB12" s="565"/>
      <c r="BC12" s="565"/>
      <c r="BD12" s="565"/>
      <c r="BE12" s="565"/>
      <c r="BF12" s="565"/>
      <c r="BG12" s="565"/>
      <c r="BH12" s="565"/>
      <c r="BI12" s="565"/>
      <c r="BJ12" s="565"/>
      <c r="BK12" s="565"/>
      <c r="BL12" s="565"/>
      <c r="BM12" s="565"/>
      <c r="BN12" s="566"/>
      <c r="BO12" s="220" t="s">
        <v>120</v>
      </c>
      <c r="BP12" s="565"/>
      <c r="BQ12" s="565"/>
      <c r="BR12" s="565"/>
      <c r="BS12" s="565"/>
      <c r="BT12" s="565"/>
      <c r="BU12" s="565"/>
      <c r="BV12" s="565"/>
      <c r="BW12" s="566"/>
      <c r="BX12" s="591">
        <v>246.31</v>
      </c>
      <c r="BY12" s="592"/>
      <c r="BZ12" s="592"/>
      <c r="CA12" s="593"/>
      <c r="CB12" s="555">
        <v>4</v>
      </c>
      <c r="CC12" s="556"/>
      <c r="CD12" s="557"/>
      <c r="CE12" s="678">
        <f t="shared" si="0"/>
        <v>985.24</v>
      </c>
      <c r="CF12" s="679"/>
      <c r="CG12" s="679"/>
      <c r="CH12" s="679"/>
      <c r="CI12" s="679"/>
      <c r="CJ12" s="679"/>
      <c r="CK12" s="680"/>
      <c r="CL12" s="555">
        <f t="shared" si="2"/>
        <v>283995.24</v>
      </c>
      <c r="CM12" s="556"/>
      <c r="CN12" s="556"/>
      <c r="CO12" s="556"/>
      <c r="CP12" s="556"/>
      <c r="CQ12" s="556"/>
      <c r="CR12" s="556"/>
      <c r="CS12" s="557"/>
      <c r="CT12" s="88" t="s">
        <v>11</v>
      </c>
      <c r="CU12" s="89" t="s">
        <v>12</v>
      </c>
      <c r="CV12" s="89" t="s">
        <v>13</v>
      </c>
      <c r="CW12" s="89" t="s">
        <v>14</v>
      </c>
      <c r="CX12" s="677">
        <f t="shared" si="1"/>
        <v>3066004.76</v>
      </c>
      <c r="CY12" s="677"/>
      <c r="CZ12" s="677"/>
      <c r="DA12" s="677"/>
      <c r="DB12" s="677"/>
      <c r="DC12" s="677"/>
      <c r="DD12" s="677"/>
    </row>
    <row r="13" spans="1:108" ht="30" customHeight="1" x14ac:dyDescent="0.15">
      <c r="B13" s="570"/>
      <c r="C13" s="571"/>
      <c r="D13" s="571"/>
      <c r="E13" s="571"/>
      <c r="F13" s="572"/>
      <c r="G13" s="702"/>
      <c r="H13" s="703"/>
      <c r="I13" s="703"/>
      <c r="J13" s="703"/>
      <c r="K13" s="704"/>
      <c r="L13" s="576"/>
      <c r="M13" s="577"/>
      <c r="N13" s="577"/>
      <c r="O13" s="577"/>
      <c r="P13" s="577"/>
      <c r="Q13" s="577"/>
      <c r="R13" s="578"/>
      <c r="S13" s="579"/>
      <c r="T13" s="580"/>
      <c r="U13" s="581"/>
      <c r="V13" s="579"/>
      <c r="W13" s="580"/>
      <c r="X13" s="581"/>
      <c r="Y13" s="584" t="s">
        <v>156</v>
      </c>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8"/>
      <c r="AY13" s="576"/>
      <c r="AZ13" s="577"/>
      <c r="BA13" s="577"/>
      <c r="BB13" s="577"/>
      <c r="BC13" s="577"/>
      <c r="BD13" s="577"/>
      <c r="BE13" s="577"/>
      <c r="BF13" s="577"/>
      <c r="BG13" s="577"/>
      <c r="BH13" s="577"/>
      <c r="BI13" s="577"/>
      <c r="BJ13" s="577"/>
      <c r="BK13" s="577"/>
      <c r="BL13" s="577"/>
      <c r="BM13" s="577"/>
      <c r="BN13" s="578"/>
      <c r="BO13" s="576"/>
      <c r="BP13" s="577"/>
      <c r="BQ13" s="577"/>
      <c r="BR13" s="577"/>
      <c r="BS13" s="577"/>
      <c r="BT13" s="577"/>
      <c r="BU13" s="577"/>
      <c r="BV13" s="577"/>
      <c r="BW13" s="578"/>
      <c r="BX13" s="681"/>
      <c r="BY13" s="682"/>
      <c r="BZ13" s="682"/>
      <c r="CA13" s="683"/>
      <c r="CB13" s="587"/>
      <c r="CC13" s="588"/>
      <c r="CD13" s="589"/>
      <c r="CE13" s="587"/>
      <c r="CF13" s="588"/>
      <c r="CG13" s="588"/>
      <c r="CH13" s="588"/>
      <c r="CI13" s="588"/>
      <c r="CJ13" s="588"/>
      <c r="CK13" s="589"/>
      <c r="CL13" s="587"/>
      <c r="CM13" s="588"/>
      <c r="CN13" s="588"/>
      <c r="CO13" s="588"/>
      <c r="CP13" s="588"/>
      <c r="CQ13" s="588"/>
      <c r="CR13" s="588"/>
      <c r="CS13" s="589"/>
      <c r="CT13" s="105"/>
      <c r="CU13" s="106"/>
      <c r="CV13" s="106"/>
      <c r="CW13" s="106"/>
      <c r="CX13" s="684"/>
      <c r="CY13" s="684"/>
      <c r="CZ13" s="684"/>
      <c r="DA13" s="684"/>
      <c r="DB13" s="684"/>
      <c r="DC13" s="684"/>
      <c r="DD13" s="684"/>
    </row>
    <row r="14" spans="1:108" ht="30" customHeight="1" x14ac:dyDescent="0.15">
      <c r="B14" s="461">
        <v>45090</v>
      </c>
      <c r="C14" s="461"/>
      <c r="D14" s="461"/>
      <c r="E14" s="461"/>
      <c r="F14" s="461"/>
      <c r="G14" s="414" t="s">
        <v>661</v>
      </c>
      <c r="H14" s="414"/>
      <c r="I14" s="414"/>
      <c r="J14" s="414"/>
      <c r="K14" s="414"/>
      <c r="L14" s="241" t="s">
        <v>141</v>
      </c>
      <c r="M14" s="221"/>
      <c r="N14" s="221"/>
      <c r="O14" s="221"/>
      <c r="P14" s="221"/>
      <c r="Q14" s="221"/>
      <c r="R14" s="222"/>
      <c r="S14" s="418"/>
      <c r="T14" s="418"/>
      <c r="U14" s="418"/>
      <c r="V14" s="418">
        <v>45177</v>
      </c>
      <c r="W14" s="418"/>
      <c r="X14" s="418"/>
      <c r="Y14" s="241" t="s">
        <v>757</v>
      </c>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2"/>
      <c r="AY14" s="241" t="s">
        <v>181</v>
      </c>
      <c r="AZ14" s="221"/>
      <c r="BA14" s="221"/>
      <c r="BB14" s="221"/>
      <c r="BC14" s="221"/>
      <c r="BD14" s="221"/>
      <c r="BE14" s="221"/>
      <c r="BF14" s="221"/>
      <c r="BG14" s="221"/>
      <c r="BH14" s="221"/>
      <c r="BI14" s="221"/>
      <c r="BJ14" s="221"/>
      <c r="BK14" s="221"/>
      <c r="BL14" s="221"/>
      <c r="BM14" s="221"/>
      <c r="BN14" s="222"/>
      <c r="BO14" s="259"/>
      <c r="BP14" s="259"/>
      <c r="BQ14" s="259"/>
      <c r="BR14" s="259"/>
      <c r="BS14" s="259"/>
      <c r="BT14" s="259"/>
      <c r="BU14" s="259"/>
      <c r="BV14" s="259"/>
      <c r="BW14" s="259"/>
      <c r="BX14" s="252">
        <v>118040</v>
      </c>
      <c r="BY14" s="252"/>
      <c r="BZ14" s="252"/>
      <c r="CA14" s="252"/>
      <c r="CB14" s="252">
        <v>1</v>
      </c>
      <c r="CC14" s="252"/>
      <c r="CD14" s="252"/>
      <c r="CE14" s="226">
        <f t="shared" ref="CE14:CE39" si="3">BX14*CB14</f>
        <v>118040</v>
      </c>
      <c r="CF14" s="227"/>
      <c r="CG14" s="227"/>
      <c r="CH14" s="227"/>
      <c r="CI14" s="227"/>
      <c r="CJ14" s="227"/>
      <c r="CK14" s="228"/>
      <c r="CL14" s="226">
        <f>CL12+CE14</f>
        <v>402035.24</v>
      </c>
      <c r="CM14" s="227"/>
      <c r="CN14" s="227"/>
      <c r="CO14" s="227"/>
      <c r="CP14" s="227"/>
      <c r="CQ14" s="227"/>
      <c r="CR14" s="227"/>
      <c r="CS14" s="228"/>
      <c r="CT14" s="13" t="s">
        <v>11</v>
      </c>
      <c r="CU14" s="14" t="s">
        <v>12</v>
      </c>
      <c r="CV14" s="14" t="s">
        <v>13</v>
      </c>
      <c r="CW14" s="14" t="s">
        <v>14</v>
      </c>
      <c r="CX14" s="247">
        <f t="shared" ref="CX14:CX39" si="4">3350000-CL14</f>
        <v>2947964.76</v>
      </c>
      <c r="CY14" s="247"/>
      <c r="CZ14" s="247"/>
      <c r="DA14" s="247"/>
      <c r="DB14" s="247"/>
      <c r="DC14" s="247"/>
      <c r="DD14" s="247"/>
    </row>
    <row r="15" spans="1:108" ht="28.5" customHeight="1" x14ac:dyDescent="0.15">
      <c r="B15" s="338">
        <v>45098</v>
      </c>
      <c r="C15" s="339"/>
      <c r="D15" s="339"/>
      <c r="E15" s="339"/>
      <c r="F15" s="340"/>
      <c r="G15" s="272" t="s">
        <v>293</v>
      </c>
      <c r="H15" s="273"/>
      <c r="I15" s="273"/>
      <c r="J15" s="273"/>
      <c r="K15" s="274"/>
      <c r="L15" s="241" t="s">
        <v>141</v>
      </c>
      <c r="M15" s="221"/>
      <c r="N15" s="221"/>
      <c r="O15" s="221"/>
      <c r="P15" s="221"/>
      <c r="Q15" s="221"/>
      <c r="R15" s="222"/>
      <c r="S15" s="418"/>
      <c r="T15" s="418"/>
      <c r="U15" s="418"/>
      <c r="V15" s="418">
        <v>45260</v>
      </c>
      <c r="W15" s="418"/>
      <c r="X15" s="418"/>
      <c r="Y15" s="275" t="s">
        <v>796</v>
      </c>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241" t="s">
        <v>561</v>
      </c>
      <c r="AZ15" s="221"/>
      <c r="BA15" s="221"/>
      <c r="BB15" s="221"/>
      <c r="BC15" s="221"/>
      <c r="BD15" s="221"/>
      <c r="BE15" s="221"/>
      <c r="BF15" s="221"/>
      <c r="BG15" s="221"/>
      <c r="BH15" s="221"/>
      <c r="BI15" s="221"/>
      <c r="BJ15" s="221"/>
      <c r="BK15" s="221"/>
      <c r="BL15" s="221"/>
      <c r="BM15" s="221"/>
      <c r="BN15" s="222"/>
      <c r="BO15" s="259"/>
      <c r="BP15" s="259"/>
      <c r="BQ15" s="259"/>
      <c r="BR15" s="259"/>
      <c r="BS15" s="259"/>
      <c r="BT15" s="259"/>
      <c r="BU15" s="259"/>
      <c r="BV15" s="259"/>
      <c r="BW15" s="259"/>
      <c r="BX15" s="252">
        <v>59740</v>
      </c>
      <c r="BY15" s="252"/>
      <c r="BZ15" s="252"/>
      <c r="CA15" s="252"/>
      <c r="CB15" s="238">
        <v>1</v>
      </c>
      <c r="CC15" s="239"/>
      <c r="CD15" s="240"/>
      <c r="CE15" s="226">
        <f t="shared" si="3"/>
        <v>59740</v>
      </c>
      <c r="CF15" s="227"/>
      <c r="CG15" s="227"/>
      <c r="CH15" s="227"/>
      <c r="CI15" s="227"/>
      <c r="CJ15" s="227"/>
      <c r="CK15" s="228"/>
      <c r="CL15" s="226">
        <f>CL14+CE15</f>
        <v>461775.24</v>
      </c>
      <c r="CM15" s="227"/>
      <c r="CN15" s="227"/>
      <c r="CO15" s="227"/>
      <c r="CP15" s="227"/>
      <c r="CQ15" s="227"/>
      <c r="CR15" s="227"/>
      <c r="CS15" s="228"/>
      <c r="CT15" s="14"/>
      <c r="CU15" s="14"/>
      <c r="CV15" s="14"/>
      <c r="CW15" s="14"/>
      <c r="CX15" s="247">
        <f t="shared" si="4"/>
        <v>2888224.76</v>
      </c>
      <c r="CY15" s="247"/>
      <c r="CZ15" s="247"/>
      <c r="DA15" s="247"/>
      <c r="DB15" s="247"/>
      <c r="DC15" s="247"/>
      <c r="DD15" s="247"/>
    </row>
    <row r="16" spans="1:108" ht="30.75" customHeight="1" x14ac:dyDescent="0.15">
      <c r="B16" s="708">
        <v>45098</v>
      </c>
      <c r="C16" s="709"/>
      <c r="D16" s="709"/>
      <c r="E16" s="709"/>
      <c r="F16" s="710"/>
      <c r="G16" s="272" t="s">
        <v>293</v>
      </c>
      <c r="H16" s="273"/>
      <c r="I16" s="273"/>
      <c r="J16" s="273"/>
      <c r="K16" s="274"/>
      <c r="L16" s="232" t="s">
        <v>125</v>
      </c>
      <c r="M16" s="233"/>
      <c r="N16" s="233"/>
      <c r="O16" s="233"/>
      <c r="P16" s="233"/>
      <c r="Q16" s="233"/>
      <c r="R16" s="234"/>
      <c r="S16" s="418"/>
      <c r="T16" s="418"/>
      <c r="U16" s="418"/>
      <c r="V16" s="418">
        <v>45260</v>
      </c>
      <c r="W16" s="418"/>
      <c r="X16" s="418"/>
      <c r="Y16" s="241" t="s">
        <v>358</v>
      </c>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2"/>
      <c r="AY16" s="241" t="s">
        <v>363</v>
      </c>
      <c r="AZ16" s="221"/>
      <c r="BA16" s="221"/>
      <c r="BB16" s="221"/>
      <c r="BC16" s="221"/>
      <c r="BD16" s="221"/>
      <c r="BE16" s="221"/>
      <c r="BF16" s="221"/>
      <c r="BG16" s="221"/>
      <c r="BH16" s="221"/>
      <c r="BI16" s="221"/>
      <c r="BJ16" s="221"/>
      <c r="BK16" s="221"/>
      <c r="BL16" s="221"/>
      <c r="BM16" s="221"/>
      <c r="BN16" s="222"/>
      <c r="BO16" s="259"/>
      <c r="BP16" s="259"/>
      <c r="BQ16" s="259"/>
      <c r="BR16" s="259"/>
      <c r="BS16" s="259"/>
      <c r="BT16" s="259"/>
      <c r="BU16" s="259"/>
      <c r="BV16" s="259"/>
      <c r="BW16" s="259"/>
      <c r="BX16" s="252">
        <v>6000</v>
      </c>
      <c r="BY16" s="252"/>
      <c r="BZ16" s="252"/>
      <c r="CA16" s="252"/>
      <c r="CB16" s="252">
        <v>1</v>
      </c>
      <c r="CC16" s="252"/>
      <c r="CD16" s="252"/>
      <c r="CE16" s="226">
        <f t="shared" si="3"/>
        <v>6000</v>
      </c>
      <c r="CF16" s="227"/>
      <c r="CG16" s="227"/>
      <c r="CH16" s="227"/>
      <c r="CI16" s="227"/>
      <c r="CJ16" s="227"/>
      <c r="CK16" s="228"/>
      <c r="CL16" s="226">
        <f>CL15+CE16</f>
        <v>467775.24</v>
      </c>
      <c r="CM16" s="227"/>
      <c r="CN16" s="227"/>
      <c r="CO16" s="227"/>
      <c r="CP16" s="227"/>
      <c r="CQ16" s="227"/>
      <c r="CR16" s="227"/>
      <c r="CS16" s="228"/>
      <c r="CT16" s="14"/>
      <c r="CU16" s="14"/>
      <c r="CV16" s="14"/>
      <c r="CW16" s="14"/>
      <c r="CX16" s="247">
        <f t="shared" si="4"/>
        <v>2882224.76</v>
      </c>
      <c r="CY16" s="247"/>
      <c r="CZ16" s="247"/>
      <c r="DA16" s="247"/>
      <c r="DB16" s="247"/>
      <c r="DC16" s="247"/>
      <c r="DD16" s="247"/>
    </row>
    <row r="17" spans="2:108" s="12" customFormat="1" ht="30" customHeight="1" x14ac:dyDescent="0.15">
      <c r="B17" s="705">
        <v>45098</v>
      </c>
      <c r="C17" s="706"/>
      <c r="D17" s="706"/>
      <c r="E17" s="706"/>
      <c r="F17" s="707"/>
      <c r="G17" s="325" t="s">
        <v>293</v>
      </c>
      <c r="H17" s="326"/>
      <c r="I17" s="326"/>
      <c r="J17" s="326"/>
      <c r="K17" s="327"/>
      <c r="L17" s="232" t="s">
        <v>125</v>
      </c>
      <c r="M17" s="233"/>
      <c r="N17" s="233"/>
      <c r="O17" s="233"/>
      <c r="P17" s="233"/>
      <c r="Q17" s="233"/>
      <c r="R17" s="234"/>
      <c r="S17" s="441"/>
      <c r="T17" s="441"/>
      <c r="U17" s="441"/>
      <c r="V17" s="441">
        <v>45382</v>
      </c>
      <c r="W17" s="441"/>
      <c r="X17" s="441"/>
      <c r="Y17" s="232" t="s">
        <v>358</v>
      </c>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4"/>
      <c r="AY17" s="232" t="s">
        <v>240</v>
      </c>
      <c r="AZ17" s="233"/>
      <c r="BA17" s="233"/>
      <c r="BB17" s="233"/>
      <c r="BC17" s="233"/>
      <c r="BD17" s="233"/>
      <c r="BE17" s="233"/>
      <c r="BF17" s="233"/>
      <c r="BG17" s="233"/>
      <c r="BH17" s="233"/>
      <c r="BI17" s="233"/>
      <c r="BJ17" s="233"/>
      <c r="BK17" s="233"/>
      <c r="BL17" s="233"/>
      <c r="BM17" s="233"/>
      <c r="BN17" s="234"/>
      <c r="BO17" s="662"/>
      <c r="BP17" s="662"/>
      <c r="BQ17" s="662"/>
      <c r="BR17" s="662"/>
      <c r="BS17" s="662"/>
      <c r="BT17" s="662"/>
      <c r="BU17" s="662"/>
      <c r="BV17" s="662"/>
      <c r="BW17" s="662"/>
      <c r="BX17" s="252">
        <v>28311</v>
      </c>
      <c r="BY17" s="252"/>
      <c r="BZ17" s="252"/>
      <c r="CA17" s="252"/>
      <c r="CB17" s="252">
        <v>1</v>
      </c>
      <c r="CC17" s="252"/>
      <c r="CD17" s="252"/>
      <c r="CE17" s="238">
        <f t="shared" si="3"/>
        <v>28311</v>
      </c>
      <c r="CF17" s="239"/>
      <c r="CG17" s="239"/>
      <c r="CH17" s="239"/>
      <c r="CI17" s="239"/>
      <c r="CJ17" s="239"/>
      <c r="CK17" s="240"/>
      <c r="CL17" s="226">
        <f>CL16+CE17</f>
        <v>496086.24</v>
      </c>
      <c r="CM17" s="227"/>
      <c r="CN17" s="227"/>
      <c r="CO17" s="227"/>
      <c r="CP17" s="227"/>
      <c r="CQ17" s="227"/>
      <c r="CR17" s="227"/>
      <c r="CS17" s="228"/>
      <c r="CT17" s="136"/>
      <c r="CU17" s="136"/>
      <c r="CV17" s="136"/>
      <c r="CW17" s="136"/>
      <c r="CX17" s="247">
        <f t="shared" si="4"/>
        <v>2853913.76</v>
      </c>
      <c r="CY17" s="247"/>
      <c r="CZ17" s="247"/>
      <c r="DA17" s="247"/>
      <c r="DB17" s="247"/>
      <c r="DC17" s="247"/>
      <c r="DD17" s="247"/>
    </row>
    <row r="18" spans="2:108" s="12" customFormat="1" ht="30" customHeight="1" x14ac:dyDescent="0.15">
      <c r="B18" s="705">
        <v>45098</v>
      </c>
      <c r="C18" s="706"/>
      <c r="D18" s="706"/>
      <c r="E18" s="706"/>
      <c r="F18" s="707"/>
      <c r="G18" s="325" t="s">
        <v>293</v>
      </c>
      <c r="H18" s="326"/>
      <c r="I18" s="326"/>
      <c r="J18" s="326"/>
      <c r="K18" s="327"/>
      <c r="L18" s="241" t="s">
        <v>141</v>
      </c>
      <c r="M18" s="221"/>
      <c r="N18" s="221"/>
      <c r="O18" s="221"/>
      <c r="P18" s="221"/>
      <c r="Q18" s="221"/>
      <c r="R18" s="222"/>
      <c r="S18" s="441"/>
      <c r="T18" s="441"/>
      <c r="U18" s="441"/>
      <c r="V18" s="441">
        <v>45382</v>
      </c>
      <c r="W18" s="441"/>
      <c r="X18" s="441"/>
      <c r="Y18" s="232" t="s">
        <v>678</v>
      </c>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4"/>
      <c r="AY18" s="232" t="s">
        <v>240</v>
      </c>
      <c r="AZ18" s="233"/>
      <c r="BA18" s="233"/>
      <c r="BB18" s="233"/>
      <c r="BC18" s="233"/>
      <c r="BD18" s="233"/>
      <c r="BE18" s="233"/>
      <c r="BF18" s="233"/>
      <c r="BG18" s="233"/>
      <c r="BH18" s="233"/>
      <c r="BI18" s="233"/>
      <c r="BJ18" s="233"/>
      <c r="BK18" s="233"/>
      <c r="BL18" s="233"/>
      <c r="BM18" s="233"/>
      <c r="BN18" s="234"/>
      <c r="BO18" s="662"/>
      <c r="BP18" s="662"/>
      <c r="BQ18" s="662"/>
      <c r="BR18" s="662"/>
      <c r="BS18" s="662"/>
      <c r="BT18" s="662"/>
      <c r="BU18" s="662"/>
      <c r="BV18" s="662"/>
      <c r="BW18" s="662"/>
      <c r="BX18" s="252">
        <v>4120</v>
      </c>
      <c r="BY18" s="252"/>
      <c r="BZ18" s="252"/>
      <c r="CA18" s="252"/>
      <c r="CB18" s="252">
        <v>1</v>
      </c>
      <c r="CC18" s="252"/>
      <c r="CD18" s="252"/>
      <c r="CE18" s="238">
        <f t="shared" si="3"/>
        <v>4120</v>
      </c>
      <c r="CF18" s="239"/>
      <c r="CG18" s="239"/>
      <c r="CH18" s="239"/>
      <c r="CI18" s="239"/>
      <c r="CJ18" s="239"/>
      <c r="CK18" s="240"/>
      <c r="CL18" s="226">
        <f>CL17+CE18</f>
        <v>500206.24</v>
      </c>
      <c r="CM18" s="227"/>
      <c r="CN18" s="227"/>
      <c r="CO18" s="227"/>
      <c r="CP18" s="227"/>
      <c r="CQ18" s="227"/>
      <c r="CR18" s="227"/>
      <c r="CS18" s="228"/>
      <c r="CT18" s="136"/>
      <c r="CU18" s="136"/>
      <c r="CV18" s="136"/>
      <c r="CW18" s="136"/>
      <c r="CX18" s="247">
        <f t="shared" si="4"/>
        <v>2849793.76</v>
      </c>
      <c r="CY18" s="247"/>
      <c r="CZ18" s="247"/>
      <c r="DA18" s="247"/>
      <c r="DB18" s="247"/>
      <c r="DC18" s="247"/>
      <c r="DD18" s="247"/>
    </row>
    <row r="19" spans="2:108" ht="30" customHeight="1" x14ac:dyDescent="0.15">
      <c r="B19" s="217">
        <v>45126</v>
      </c>
      <c r="C19" s="218"/>
      <c r="D19" s="218"/>
      <c r="E19" s="218"/>
      <c r="F19" s="219"/>
      <c r="G19" s="272">
        <v>38</v>
      </c>
      <c r="H19" s="273"/>
      <c r="I19" s="273"/>
      <c r="J19" s="273"/>
      <c r="K19" s="274"/>
      <c r="L19" s="241" t="s">
        <v>125</v>
      </c>
      <c r="M19" s="221"/>
      <c r="N19" s="221"/>
      <c r="O19" s="221"/>
      <c r="P19" s="221"/>
      <c r="Q19" s="221"/>
      <c r="R19" s="222"/>
      <c r="S19" s="229"/>
      <c r="T19" s="230"/>
      <c r="U19" s="231"/>
      <c r="V19" s="229">
        <v>45535</v>
      </c>
      <c r="W19" s="230"/>
      <c r="X19" s="231"/>
      <c r="Y19" s="241" t="s">
        <v>666</v>
      </c>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2"/>
      <c r="AY19" s="241"/>
      <c r="AZ19" s="221"/>
      <c r="BA19" s="221"/>
      <c r="BB19" s="221"/>
      <c r="BC19" s="221"/>
      <c r="BD19" s="221"/>
      <c r="BE19" s="221"/>
      <c r="BF19" s="221"/>
      <c r="BG19" s="221"/>
      <c r="BH19" s="221"/>
      <c r="BI19" s="221"/>
      <c r="BJ19" s="221"/>
      <c r="BK19" s="221"/>
      <c r="BL19" s="221"/>
      <c r="BM19" s="221"/>
      <c r="BN19" s="222"/>
      <c r="BO19" s="241" t="s">
        <v>162</v>
      </c>
      <c r="BP19" s="221"/>
      <c r="BQ19" s="221"/>
      <c r="BR19" s="221"/>
      <c r="BS19" s="221"/>
      <c r="BT19" s="221"/>
      <c r="BU19" s="221"/>
      <c r="BV19" s="221"/>
      <c r="BW19" s="222"/>
      <c r="BX19" s="238">
        <v>9900</v>
      </c>
      <c r="BY19" s="239"/>
      <c r="BZ19" s="239"/>
      <c r="CA19" s="240"/>
      <c r="CB19" s="226">
        <v>1</v>
      </c>
      <c r="CC19" s="227"/>
      <c r="CD19" s="228"/>
      <c r="CE19" s="226">
        <f t="shared" si="3"/>
        <v>9900</v>
      </c>
      <c r="CF19" s="227"/>
      <c r="CG19" s="227"/>
      <c r="CH19" s="227"/>
      <c r="CI19" s="227"/>
      <c r="CJ19" s="227"/>
      <c r="CK19" s="228"/>
      <c r="CL19" s="226">
        <f>CL18+CE19</f>
        <v>510106.24</v>
      </c>
      <c r="CM19" s="227"/>
      <c r="CN19" s="227"/>
      <c r="CO19" s="227"/>
      <c r="CP19" s="227"/>
      <c r="CQ19" s="227"/>
      <c r="CR19" s="227"/>
      <c r="CS19" s="228"/>
      <c r="CT19" s="13" t="s">
        <v>11</v>
      </c>
      <c r="CU19" s="14" t="s">
        <v>12</v>
      </c>
      <c r="CV19" s="14" t="s">
        <v>13</v>
      </c>
      <c r="CW19" s="14" t="s">
        <v>14</v>
      </c>
      <c r="CX19" s="247">
        <f t="shared" si="4"/>
        <v>2839893.76</v>
      </c>
      <c r="CY19" s="247"/>
      <c r="CZ19" s="247"/>
      <c r="DA19" s="247"/>
      <c r="DB19" s="247"/>
      <c r="DC19" s="247"/>
      <c r="DD19" s="247"/>
    </row>
    <row r="20" spans="2:108" ht="30" customHeight="1" x14ac:dyDescent="0.15">
      <c r="B20" s="461">
        <v>45140</v>
      </c>
      <c r="C20" s="461"/>
      <c r="D20" s="461"/>
      <c r="E20" s="461"/>
      <c r="F20" s="461"/>
      <c r="G20" s="414">
        <v>41</v>
      </c>
      <c r="H20" s="414"/>
      <c r="I20" s="414"/>
      <c r="J20" s="414"/>
      <c r="K20" s="414"/>
      <c r="L20" s="241" t="s">
        <v>52</v>
      </c>
      <c r="M20" s="221"/>
      <c r="N20" s="221"/>
      <c r="O20" s="221"/>
      <c r="P20" s="221"/>
      <c r="Q20" s="221"/>
      <c r="R20" s="222"/>
      <c r="S20" s="418"/>
      <c r="T20" s="418"/>
      <c r="U20" s="418"/>
      <c r="V20" s="418">
        <v>45198</v>
      </c>
      <c r="W20" s="418"/>
      <c r="X20" s="418"/>
      <c r="Y20" s="241" t="s">
        <v>717</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2"/>
      <c r="AY20" s="241"/>
      <c r="AZ20" s="221"/>
      <c r="BA20" s="221"/>
      <c r="BB20" s="221"/>
      <c r="BC20" s="221"/>
      <c r="BD20" s="221"/>
      <c r="BE20" s="221"/>
      <c r="BF20" s="221"/>
      <c r="BG20" s="221"/>
      <c r="BH20" s="221"/>
      <c r="BI20" s="221"/>
      <c r="BJ20" s="221"/>
      <c r="BK20" s="221"/>
      <c r="BL20" s="221"/>
      <c r="BM20" s="221"/>
      <c r="BN20" s="222"/>
      <c r="BO20" s="259"/>
      <c r="BP20" s="259"/>
      <c r="BQ20" s="259"/>
      <c r="BR20" s="259"/>
      <c r="BS20" s="259"/>
      <c r="BT20" s="259"/>
      <c r="BU20" s="259"/>
      <c r="BV20" s="259"/>
      <c r="BW20" s="259"/>
      <c r="BX20" s="252">
        <v>1650</v>
      </c>
      <c r="BY20" s="252"/>
      <c r="BZ20" s="252"/>
      <c r="CA20" s="252"/>
      <c r="CB20" s="252">
        <v>1</v>
      </c>
      <c r="CC20" s="252"/>
      <c r="CD20" s="252"/>
      <c r="CE20" s="226">
        <f t="shared" si="3"/>
        <v>1650</v>
      </c>
      <c r="CF20" s="227"/>
      <c r="CG20" s="227"/>
      <c r="CH20" s="227"/>
      <c r="CI20" s="227"/>
      <c r="CJ20" s="227"/>
      <c r="CK20" s="228"/>
      <c r="CL20" s="226">
        <f t="shared" ref="CL20:CL36" si="5">CL19+CE20</f>
        <v>511756.24</v>
      </c>
      <c r="CM20" s="227"/>
      <c r="CN20" s="227"/>
      <c r="CO20" s="227"/>
      <c r="CP20" s="227"/>
      <c r="CQ20" s="227"/>
      <c r="CR20" s="227"/>
      <c r="CS20" s="228"/>
      <c r="CT20" s="14"/>
      <c r="CU20" s="14"/>
      <c r="CV20" s="14"/>
      <c r="CW20" s="14"/>
      <c r="CX20" s="247">
        <f t="shared" si="4"/>
        <v>2838243.76</v>
      </c>
      <c r="CY20" s="247"/>
      <c r="CZ20" s="247"/>
      <c r="DA20" s="247"/>
      <c r="DB20" s="247"/>
      <c r="DC20" s="247"/>
      <c r="DD20" s="247"/>
    </row>
    <row r="21" spans="2:108" s="134" customFormat="1" ht="30" customHeight="1" x14ac:dyDescent="0.15">
      <c r="B21" s="699">
        <v>45147</v>
      </c>
      <c r="C21" s="699"/>
      <c r="D21" s="699"/>
      <c r="E21" s="699"/>
      <c r="F21" s="699"/>
      <c r="G21" s="440">
        <v>42</v>
      </c>
      <c r="H21" s="440"/>
      <c r="I21" s="440"/>
      <c r="J21" s="440"/>
      <c r="K21" s="440"/>
      <c r="L21" s="232" t="s">
        <v>18</v>
      </c>
      <c r="M21" s="233"/>
      <c r="N21" s="233"/>
      <c r="O21" s="233"/>
      <c r="P21" s="233"/>
      <c r="Q21" s="233"/>
      <c r="R21" s="234"/>
      <c r="S21" s="441"/>
      <c r="T21" s="441"/>
      <c r="U21" s="441"/>
      <c r="V21" s="442">
        <v>45564</v>
      </c>
      <c r="W21" s="442"/>
      <c r="X21" s="442"/>
      <c r="Y21" s="232" t="s">
        <v>539</v>
      </c>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232"/>
      <c r="AZ21" s="233"/>
      <c r="BA21" s="233"/>
      <c r="BB21" s="233"/>
      <c r="BC21" s="233"/>
      <c r="BD21" s="233"/>
      <c r="BE21" s="233"/>
      <c r="BF21" s="233"/>
      <c r="BG21" s="233"/>
      <c r="BH21" s="233"/>
      <c r="BI21" s="233"/>
      <c r="BJ21" s="233"/>
      <c r="BK21" s="233"/>
      <c r="BL21" s="233"/>
      <c r="BM21" s="233"/>
      <c r="BN21" s="234"/>
      <c r="BO21" s="259"/>
      <c r="BP21" s="259"/>
      <c r="BQ21" s="259"/>
      <c r="BR21" s="259"/>
      <c r="BS21" s="259"/>
      <c r="BT21" s="259"/>
      <c r="BU21" s="259"/>
      <c r="BV21" s="259"/>
      <c r="BW21" s="259"/>
      <c r="BX21" s="252">
        <v>1650</v>
      </c>
      <c r="BY21" s="252"/>
      <c r="BZ21" s="252"/>
      <c r="CA21" s="252"/>
      <c r="CB21" s="252">
        <v>1</v>
      </c>
      <c r="CC21" s="252"/>
      <c r="CD21" s="252"/>
      <c r="CE21" s="235">
        <f t="shared" si="3"/>
        <v>1650</v>
      </c>
      <c r="CF21" s="236"/>
      <c r="CG21" s="236"/>
      <c r="CH21" s="236"/>
      <c r="CI21" s="236"/>
      <c r="CJ21" s="236"/>
      <c r="CK21" s="237"/>
      <c r="CL21" s="226">
        <f t="shared" si="5"/>
        <v>513406.24</v>
      </c>
      <c r="CM21" s="227"/>
      <c r="CN21" s="227"/>
      <c r="CO21" s="227"/>
      <c r="CP21" s="227"/>
      <c r="CQ21" s="227"/>
      <c r="CR21" s="227"/>
      <c r="CS21" s="228"/>
      <c r="CT21" s="136"/>
      <c r="CU21" s="136"/>
      <c r="CV21" s="136"/>
      <c r="CW21" s="136"/>
      <c r="CX21" s="247">
        <f t="shared" si="4"/>
        <v>2836593.76</v>
      </c>
      <c r="CY21" s="247"/>
      <c r="CZ21" s="247"/>
      <c r="DA21" s="247"/>
      <c r="DB21" s="247"/>
      <c r="DC21" s="247"/>
      <c r="DD21" s="247"/>
    </row>
    <row r="22" spans="2:108" s="141" customFormat="1" ht="30" customHeight="1" x14ac:dyDescent="0.15">
      <c r="B22" s="701">
        <v>45156</v>
      </c>
      <c r="C22" s="701"/>
      <c r="D22" s="701"/>
      <c r="E22" s="701"/>
      <c r="F22" s="701"/>
      <c r="G22" s="537">
        <v>44</v>
      </c>
      <c r="H22" s="537"/>
      <c r="I22" s="537"/>
      <c r="J22" s="537"/>
      <c r="K22" s="537"/>
      <c r="L22" s="319" t="s">
        <v>73</v>
      </c>
      <c r="M22" s="320"/>
      <c r="N22" s="320"/>
      <c r="O22" s="320"/>
      <c r="P22" s="320"/>
      <c r="Q22" s="320"/>
      <c r="R22" s="321"/>
      <c r="S22" s="442"/>
      <c r="T22" s="442"/>
      <c r="U22" s="442"/>
      <c r="V22" s="442">
        <v>45106</v>
      </c>
      <c r="W22" s="442"/>
      <c r="X22" s="442"/>
      <c r="Y22" s="319" t="s">
        <v>332</v>
      </c>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1"/>
      <c r="AY22" s="319" t="s">
        <v>555</v>
      </c>
      <c r="AZ22" s="320"/>
      <c r="BA22" s="320"/>
      <c r="BB22" s="320"/>
      <c r="BC22" s="320"/>
      <c r="BD22" s="320"/>
      <c r="BE22" s="320"/>
      <c r="BF22" s="320"/>
      <c r="BG22" s="320"/>
      <c r="BH22" s="320"/>
      <c r="BI22" s="320"/>
      <c r="BJ22" s="320"/>
      <c r="BK22" s="320"/>
      <c r="BL22" s="320"/>
      <c r="BM22" s="320"/>
      <c r="BN22" s="321"/>
      <c r="BO22" s="281"/>
      <c r="BP22" s="281"/>
      <c r="BQ22" s="281"/>
      <c r="BR22" s="281"/>
      <c r="BS22" s="281"/>
      <c r="BT22" s="281"/>
      <c r="BU22" s="281"/>
      <c r="BV22" s="281"/>
      <c r="BW22" s="281"/>
      <c r="BX22" s="243">
        <v>370</v>
      </c>
      <c r="BY22" s="243"/>
      <c r="BZ22" s="243"/>
      <c r="CA22" s="243"/>
      <c r="CB22" s="243">
        <v>1</v>
      </c>
      <c r="CC22" s="243"/>
      <c r="CD22" s="243"/>
      <c r="CE22" s="685">
        <f t="shared" si="3"/>
        <v>370</v>
      </c>
      <c r="CF22" s="686"/>
      <c r="CG22" s="686"/>
      <c r="CH22" s="686"/>
      <c r="CI22" s="686"/>
      <c r="CJ22" s="686"/>
      <c r="CK22" s="687"/>
      <c r="CL22" s="226">
        <f t="shared" si="5"/>
        <v>513776.24</v>
      </c>
      <c r="CM22" s="227"/>
      <c r="CN22" s="227"/>
      <c r="CO22" s="227"/>
      <c r="CP22" s="227"/>
      <c r="CQ22" s="227"/>
      <c r="CR22" s="227"/>
      <c r="CS22" s="228"/>
      <c r="CT22" s="140"/>
      <c r="CU22" s="140"/>
      <c r="CV22" s="140"/>
      <c r="CW22" s="140"/>
      <c r="CX22" s="247">
        <f t="shared" si="4"/>
        <v>2836223.76</v>
      </c>
      <c r="CY22" s="247"/>
      <c r="CZ22" s="247"/>
      <c r="DA22" s="247"/>
      <c r="DB22" s="247"/>
      <c r="DC22" s="247"/>
      <c r="DD22" s="247"/>
    </row>
    <row r="23" spans="2:108" s="139" customFormat="1" ht="30" customHeight="1" x14ac:dyDescent="0.15">
      <c r="B23" s="700">
        <v>45156</v>
      </c>
      <c r="C23" s="700"/>
      <c r="D23" s="700"/>
      <c r="E23" s="700"/>
      <c r="F23" s="700"/>
      <c r="G23" s="537">
        <v>44</v>
      </c>
      <c r="H23" s="537"/>
      <c r="I23" s="537"/>
      <c r="J23" s="537"/>
      <c r="K23" s="537"/>
      <c r="L23" s="319" t="s">
        <v>73</v>
      </c>
      <c r="M23" s="320"/>
      <c r="N23" s="320"/>
      <c r="O23" s="320"/>
      <c r="P23" s="320"/>
      <c r="Q23" s="320"/>
      <c r="R23" s="321"/>
      <c r="S23" s="442"/>
      <c r="T23" s="442"/>
      <c r="U23" s="442"/>
      <c r="V23" s="442">
        <v>45526</v>
      </c>
      <c r="W23" s="442"/>
      <c r="X23" s="442"/>
      <c r="Y23" s="319" t="s">
        <v>333</v>
      </c>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1"/>
      <c r="AY23" s="319"/>
      <c r="AZ23" s="320"/>
      <c r="BA23" s="320"/>
      <c r="BB23" s="320"/>
      <c r="BC23" s="320"/>
      <c r="BD23" s="320"/>
      <c r="BE23" s="320"/>
      <c r="BF23" s="320"/>
      <c r="BG23" s="320"/>
      <c r="BH23" s="320"/>
      <c r="BI23" s="320"/>
      <c r="BJ23" s="320"/>
      <c r="BK23" s="320"/>
      <c r="BL23" s="320"/>
      <c r="BM23" s="320"/>
      <c r="BN23" s="321"/>
      <c r="BO23" s="281"/>
      <c r="BP23" s="281"/>
      <c r="BQ23" s="281"/>
      <c r="BR23" s="281"/>
      <c r="BS23" s="281"/>
      <c r="BT23" s="281"/>
      <c r="BU23" s="281"/>
      <c r="BV23" s="281"/>
      <c r="BW23" s="281"/>
      <c r="BX23" s="243">
        <v>520</v>
      </c>
      <c r="BY23" s="243"/>
      <c r="BZ23" s="243"/>
      <c r="CA23" s="243"/>
      <c r="CB23" s="243">
        <v>1</v>
      </c>
      <c r="CC23" s="243"/>
      <c r="CD23" s="243"/>
      <c r="CE23" s="235">
        <f t="shared" si="3"/>
        <v>520</v>
      </c>
      <c r="CF23" s="236"/>
      <c r="CG23" s="236"/>
      <c r="CH23" s="236"/>
      <c r="CI23" s="236"/>
      <c r="CJ23" s="236"/>
      <c r="CK23" s="237"/>
      <c r="CL23" s="226">
        <f t="shared" si="5"/>
        <v>514296.24</v>
      </c>
      <c r="CM23" s="227"/>
      <c r="CN23" s="227"/>
      <c r="CO23" s="227"/>
      <c r="CP23" s="227"/>
      <c r="CQ23" s="227"/>
      <c r="CR23" s="227"/>
      <c r="CS23" s="228"/>
      <c r="CT23" s="140"/>
      <c r="CU23" s="140"/>
      <c r="CV23" s="140"/>
      <c r="CW23" s="140"/>
      <c r="CX23" s="247">
        <f t="shared" si="4"/>
        <v>2835703.76</v>
      </c>
      <c r="CY23" s="247"/>
      <c r="CZ23" s="247"/>
      <c r="DA23" s="247"/>
      <c r="DB23" s="247"/>
      <c r="DC23" s="247"/>
      <c r="DD23" s="247"/>
    </row>
    <row r="24" spans="2:108" ht="30" customHeight="1" x14ac:dyDescent="0.15">
      <c r="B24" s="461">
        <v>45156</v>
      </c>
      <c r="C24" s="461"/>
      <c r="D24" s="461"/>
      <c r="E24" s="461"/>
      <c r="F24" s="461"/>
      <c r="G24" s="414">
        <v>45</v>
      </c>
      <c r="H24" s="414"/>
      <c r="I24" s="414"/>
      <c r="J24" s="414"/>
      <c r="K24" s="414"/>
      <c r="L24" s="241" t="s">
        <v>43</v>
      </c>
      <c r="M24" s="221"/>
      <c r="N24" s="221"/>
      <c r="O24" s="221"/>
      <c r="P24" s="221"/>
      <c r="Q24" s="221"/>
      <c r="R24" s="222"/>
      <c r="S24" s="418"/>
      <c r="T24" s="418"/>
      <c r="U24" s="418"/>
      <c r="V24" s="418">
        <v>45260</v>
      </c>
      <c r="W24" s="418"/>
      <c r="X24" s="418"/>
      <c r="Y24" s="241" t="s">
        <v>268</v>
      </c>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2"/>
      <c r="AY24" s="241" t="s">
        <v>238</v>
      </c>
      <c r="AZ24" s="221"/>
      <c r="BA24" s="221"/>
      <c r="BB24" s="221"/>
      <c r="BC24" s="221"/>
      <c r="BD24" s="221"/>
      <c r="BE24" s="221"/>
      <c r="BF24" s="221"/>
      <c r="BG24" s="221"/>
      <c r="BH24" s="221"/>
      <c r="BI24" s="221"/>
      <c r="BJ24" s="221"/>
      <c r="BK24" s="221"/>
      <c r="BL24" s="221"/>
      <c r="BM24" s="221"/>
      <c r="BN24" s="222"/>
      <c r="BO24" s="259"/>
      <c r="BP24" s="259"/>
      <c r="BQ24" s="259"/>
      <c r="BR24" s="259"/>
      <c r="BS24" s="259"/>
      <c r="BT24" s="259"/>
      <c r="BU24" s="259"/>
      <c r="BV24" s="259"/>
      <c r="BW24" s="259"/>
      <c r="BX24" s="252">
        <v>98370</v>
      </c>
      <c r="BY24" s="252"/>
      <c r="BZ24" s="252"/>
      <c r="CA24" s="252"/>
      <c r="CB24" s="252">
        <v>1</v>
      </c>
      <c r="CC24" s="252"/>
      <c r="CD24" s="252"/>
      <c r="CE24" s="226">
        <f t="shared" si="3"/>
        <v>98370</v>
      </c>
      <c r="CF24" s="227"/>
      <c r="CG24" s="227"/>
      <c r="CH24" s="227"/>
      <c r="CI24" s="227"/>
      <c r="CJ24" s="227"/>
      <c r="CK24" s="228"/>
      <c r="CL24" s="226">
        <f t="shared" si="5"/>
        <v>612666.24</v>
      </c>
      <c r="CM24" s="227"/>
      <c r="CN24" s="227"/>
      <c r="CO24" s="227"/>
      <c r="CP24" s="227"/>
      <c r="CQ24" s="227"/>
      <c r="CR24" s="227"/>
      <c r="CS24" s="228"/>
      <c r="CT24" s="14"/>
      <c r="CU24" s="14"/>
      <c r="CV24" s="14"/>
      <c r="CW24" s="14"/>
      <c r="CX24" s="247">
        <f t="shared" si="4"/>
        <v>2737333.76</v>
      </c>
      <c r="CY24" s="247"/>
      <c r="CZ24" s="247"/>
      <c r="DA24" s="247"/>
      <c r="DB24" s="247"/>
      <c r="DC24" s="247"/>
      <c r="DD24" s="247"/>
    </row>
    <row r="25" spans="2:108" ht="30" customHeight="1" x14ac:dyDescent="0.15">
      <c r="B25" s="461">
        <v>45156</v>
      </c>
      <c r="C25" s="461"/>
      <c r="D25" s="461"/>
      <c r="E25" s="461"/>
      <c r="F25" s="461"/>
      <c r="G25" s="462" t="s">
        <v>664</v>
      </c>
      <c r="H25" s="462"/>
      <c r="I25" s="462"/>
      <c r="J25" s="462"/>
      <c r="K25" s="462"/>
      <c r="L25" s="241" t="s">
        <v>141</v>
      </c>
      <c r="M25" s="221"/>
      <c r="N25" s="221"/>
      <c r="O25" s="221"/>
      <c r="P25" s="221"/>
      <c r="Q25" s="221"/>
      <c r="R25" s="222"/>
      <c r="S25" s="418"/>
      <c r="T25" s="418"/>
      <c r="U25" s="418"/>
      <c r="V25" s="418">
        <v>45260</v>
      </c>
      <c r="W25" s="418"/>
      <c r="X25" s="418"/>
      <c r="Y25" s="275" t="s">
        <v>360</v>
      </c>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2"/>
      <c r="AY25" s="241" t="s">
        <v>238</v>
      </c>
      <c r="AZ25" s="221"/>
      <c r="BA25" s="221"/>
      <c r="BB25" s="221"/>
      <c r="BC25" s="221"/>
      <c r="BD25" s="221"/>
      <c r="BE25" s="221"/>
      <c r="BF25" s="221"/>
      <c r="BG25" s="221"/>
      <c r="BH25" s="221"/>
      <c r="BI25" s="221"/>
      <c r="BJ25" s="221"/>
      <c r="BK25" s="221"/>
      <c r="BL25" s="221"/>
      <c r="BM25" s="221"/>
      <c r="BN25" s="222"/>
      <c r="BO25" s="259"/>
      <c r="BP25" s="259"/>
      <c r="BQ25" s="259"/>
      <c r="BR25" s="259"/>
      <c r="BS25" s="259"/>
      <c r="BT25" s="259"/>
      <c r="BU25" s="259"/>
      <c r="BV25" s="259"/>
      <c r="BW25" s="259"/>
      <c r="BX25" s="252">
        <v>940</v>
      </c>
      <c r="BY25" s="252"/>
      <c r="BZ25" s="252"/>
      <c r="CA25" s="252"/>
      <c r="CB25" s="252">
        <v>1</v>
      </c>
      <c r="CC25" s="252"/>
      <c r="CD25" s="252"/>
      <c r="CE25" s="226">
        <f t="shared" si="3"/>
        <v>940</v>
      </c>
      <c r="CF25" s="227"/>
      <c r="CG25" s="227"/>
      <c r="CH25" s="227"/>
      <c r="CI25" s="227"/>
      <c r="CJ25" s="227"/>
      <c r="CK25" s="228"/>
      <c r="CL25" s="226">
        <f t="shared" si="5"/>
        <v>613606.24</v>
      </c>
      <c r="CM25" s="227"/>
      <c r="CN25" s="227"/>
      <c r="CO25" s="227"/>
      <c r="CP25" s="227"/>
      <c r="CQ25" s="227"/>
      <c r="CR25" s="227"/>
      <c r="CS25" s="228"/>
      <c r="CT25" s="14"/>
      <c r="CU25" s="14"/>
      <c r="CV25" s="14"/>
      <c r="CW25" s="14"/>
      <c r="CX25" s="247">
        <f t="shared" si="4"/>
        <v>2736393.76</v>
      </c>
      <c r="CY25" s="247"/>
      <c r="CZ25" s="247"/>
      <c r="DA25" s="247"/>
      <c r="DB25" s="247"/>
      <c r="DC25" s="247"/>
      <c r="DD25" s="247"/>
    </row>
    <row r="26" spans="2:108" ht="30" customHeight="1" x14ac:dyDescent="0.15">
      <c r="B26" s="461">
        <v>45156</v>
      </c>
      <c r="C26" s="461"/>
      <c r="D26" s="461"/>
      <c r="E26" s="461"/>
      <c r="F26" s="461"/>
      <c r="G26" s="462" t="s">
        <v>664</v>
      </c>
      <c r="H26" s="462"/>
      <c r="I26" s="462"/>
      <c r="J26" s="462"/>
      <c r="K26" s="462"/>
      <c r="L26" s="241" t="s">
        <v>141</v>
      </c>
      <c r="M26" s="221"/>
      <c r="N26" s="221"/>
      <c r="O26" s="221"/>
      <c r="P26" s="221"/>
      <c r="Q26" s="221"/>
      <c r="R26" s="222"/>
      <c r="S26" s="418"/>
      <c r="T26" s="418"/>
      <c r="U26" s="418"/>
      <c r="V26" s="418">
        <v>45260</v>
      </c>
      <c r="W26" s="418"/>
      <c r="X26" s="418"/>
      <c r="Y26" s="275" t="s">
        <v>362</v>
      </c>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2"/>
      <c r="AY26" s="241" t="s">
        <v>238</v>
      </c>
      <c r="AZ26" s="221"/>
      <c r="BA26" s="221"/>
      <c r="BB26" s="221"/>
      <c r="BC26" s="221"/>
      <c r="BD26" s="221"/>
      <c r="BE26" s="221"/>
      <c r="BF26" s="221"/>
      <c r="BG26" s="221"/>
      <c r="BH26" s="221"/>
      <c r="BI26" s="221"/>
      <c r="BJ26" s="221"/>
      <c r="BK26" s="221"/>
      <c r="BL26" s="221"/>
      <c r="BM26" s="221"/>
      <c r="BN26" s="222"/>
      <c r="BO26" s="259"/>
      <c r="BP26" s="259"/>
      <c r="BQ26" s="259"/>
      <c r="BR26" s="259"/>
      <c r="BS26" s="259"/>
      <c r="BT26" s="259"/>
      <c r="BU26" s="259"/>
      <c r="BV26" s="259"/>
      <c r="BW26" s="259"/>
      <c r="BX26" s="252">
        <v>244950</v>
      </c>
      <c r="BY26" s="252"/>
      <c r="BZ26" s="252"/>
      <c r="CA26" s="252"/>
      <c r="CB26" s="252">
        <v>1</v>
      </c>
      <c r="CC26" s="252"/>
      <c r="CD26" s="252"/>
      <c r="CE26" s="226">
        <f t="shared" si="3"/>
        <v>244950</v>
      </c>
      <c r="CF26" s="227"/>
      <c r="CG26" s="227"/>
      <c r="CH26" s="227"/>
      <c r="CI26" s="227"/>
      <c r="CJ26" s="227"/>
      <c r="CK26" s="228"/>
      <c r="CL26" s="226">
        <f t="shared" si="5"/>
        <v>858556.24</v>
      </c>
      <c r="CM26" s="227"/>
      <c r="CN26" s="227"/>
      <c r="CO26" s="227"/>
      <c r="CP26" s="227"/>
      <c r="CQ26" s="227"/>
      <c r="CR26" s="227"/>
      <c r="CS26" s="228"/>
      <c r="CT26" s="14"/>
      <c r="CU26" s="14"/>
      <c r="CV26" s="14"/>
      <c r="CW26" s="14"/>
      <c r="CX26" s="247">
        <f t="shared" si="4"/>
        <v>2491443.7599999998</v>
      </c>
      <c r="CY26" s="247"/>
      <c r="CZ26" s="247"/>
      <c r="DA26" s="247"/>
      <c r="DB26" s="247"/>
      <c r="DC26" s="247"/>
      <c r="DD26" s="247"/>
    </row>
    <row r="27" spans="2:108" ht="30" customHeight="1" x14ac:dyDescent="0.15">
      <c r="B27" s="461">
        <v>45156</v>
      </c>
      <c r="C27" s="461"/>
      <c r="D27" s="461"/>
      <c r="E27" s="461"/>
      <c r="F27" s="461"/>
      <c r="G27" s="462" t="s">
        <v>664</v>
      </c>
      <c r="H27" s="462"/>
      <c r="I27" s="462"/>
      <c r="J27" s="462"/>
      <c r="K27" s="462"/>
      <c r="L27" s="241" t="s">
        <v>141</v>
      </c>
      <c r="M27" s="221"/>
      <c r="N27" s="221"/>
      <c r="O27" s="221"/>
      <c r="P27" s="221"/>
      <c r="Q27" s="221"/>
      <c r="R27" s="222"/>
      <c r="S27" s="418"/>
      <c r="T27" s="418"/>
      <c r="U27" s="418"/>
      <c r="V27" s="418">
        <v>45260</v>
      </c>
      <c r="W27" s="418"/>
      <c r="X27" s="418"/>
      <c r="Y27" s="275" t="s">
        <v>361</v>
      </c>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2"/>
      <c r="AY27" s="241" t="s">
        <v>238</v>
      </c>
      <c r="AZ27" s="221"/>
      <c r="BA27" s="221"/>
      <c r="BB27" s="221"/>
      <c r="BC27" s="221"/>
      <c r="BD27" s="221"/>
      <c r="BE27" s="221"/>
      <c r="BF27" s="221"/>
      <c r="BG27" s="221"/>
      <c r="BH27" s="221"/>
      <c r="BI27" s="221"/>
      <c r="BJ27" s="221"/>
      <c r="BK27" s="221"/>
      <c r="BL27" s="221"/>
      <c r="BM27" s="221"/>
      <c r="BN27" s="222"/>
      <c r="BO27" s="259"/>
      <c r="BP27" s="259"/>
      <c r="BQ27" s="259"/>
      <c r="BR27" s="259"/>
      <c r="BS27" s="259"/>
      <c r="BT27" s="259"/>
      <c r="BU27" s="259"/>
      <c r="BV27" s="259"/>
      <c r="BW27" s="259"/>
      <c r="BX27" s="252">
        <v>130315</v>
      </c>
      <c r="BY27" s="252"/>
      <c r="BZ27" s="252"/>
      <c r="CA27" s="252"/>
      <c r="CB27" s="252">
        <v>1</v>
      </c>
      <c r="CC27" s="252"/>
      <c r="CD27" s="252"/>
      <c r="CE27" s="226">
        <f t="shared" si="3"/>
        <v>130315</v>
      </c>
      <c r="CF27" s="227"/>
      <c r="CG27" s="227"/>
      <c r="CH27" s="227"/>
      <c r="CI27" s="227"/>
      <c r="CJ27" s="227"/>
      <c r="CK27" s="228"/>
      <c r="CL27" s="226">
        <f t="shared" si="5"/>
        <v>988871.24</v>
      </c>
      <c r="CM27" s="227"/>
      <c r="CN27" s="227"/>
      <c r="CO27" s="227"/>
      <c r="CP27" s="227"/>
      <c r="CQ27" s="227"/>
      <c r="CR27" s="227"/>
      <c r="CS27" s="228"/>
      <c r="CT27" s="14"/>
      <c r="CU27" s="14"/>
      <c r="CV27" s="14"/>
      <c r="CW27" s="14"/>
      <c r="CX27" s="247">
        <f t="shared" si="4"/>
        <v>2361128.7599999998</v>
      </c>
      <c r="CY27" s="247"/>
      <c r="CZ27" s="247"/>
      <c r="DA27" s="247"/>
      <c r="DB27" s="247"/>
      <c r="DC27" s="247"/>
      <c r="DD27" s="247"/>
    </row>
    <row r="28" spans="2:108" ht="30" customHeight="1" x14ac:dyDescent="0.15">
      <c r="B28" s="461">
        <v>45156</v>
      </c>
      <c r="C28" s="461"/>
      <c r="D28" s="461"/>
      <c r="E28" s="461"/>
      <c r="F28" s="461"/>
      <c r="G28" s="462" t="s">
        <v>664</v>
      </c>
      <c r="H28" s="462"/>
      <c r="I28" s="462"/>
      <c r="J28" s="462"/>
      <c r="K28" s="462"/>
      <c r="L28" s="241" t="s">
        <v>141</v>
      </c>
      <c r="M28" s="221"/>
      <c r="N28" s="221"/>
      <c r="O28" s="221"/>
      <c r="P28" s="221"/>
      <c r="Q28" s="221"/>
      <c r="R28" s="222"/>
      <c r="S28" s="418"/>
      <c r="T28" s="418"/>
      <c r="U28" s="418"/>
      <c r="V28" s="418">
        <v>45260</v>
      </c>
      <c r="W28" s="418"/>
      <c r="X28" s="418"/>
      <c r="Y28" s="241" t="s">
        <v>359</v>
      </c>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2"/>
      <c r="AY28" s="241" t="s">
        <v>238</v>
      </c>
      <c r="AZ28" s="221"/>
      <c r="BA28" s="221"/>
      <c r="BB28" s="221"/>
      <c r="BC28" s="221"/>
      <c r="BD28" s="221"/>
      <c r="BE28" s="221"/>
      <c r="BF28" s="221"/>
      <c r="BG28" s="221"/>
      <c r="BH28" s="221"/>
      <c r="BI28" s="221"/>
      <c r="BJ28" s="221"/>
      <c r="BK28" s="221"/>
      <c r="BL28" s="221"/>
      <c r="BM28" s="221"/>
      <c r="BN28" s="222"/>
      <c r="BO28" s="259"/>
      <c r="BP28" s="259"/>
      <c r="BQ28" s="259"/>
      <c r="BR28" s="259"/>
      <c r="BS28" s="259"/>
      <c r="BT28" s="259"/>
      <c r="BU28" s="259"/>
      <c r="BV28" s="259"/>
      <c r="BW28" s="259"/>
      <c r="BX28" s="252">
        <v>1913</v>
      </c>
      <c r="BY28" s="252"/>
      <c r="BZ28" s="252"/>
      <c r="CA28" s="252"/>
      <c r="CB28" s="252">
        <v>1</v>
      </c>
      <c r="CC28" s="252"/>
      <c r="CD28" s="252"/>
      <c r="CE28" s="226">
        <f t="shared" si="3"/>
        <v>1913</v>
      </c>
      <c r="CF28" s="227"/>
      <c r="CG28" s="227"/>
      <c r="CH28" s="227"/>
      <c r="CI28" s="227"/>
      <c r="CJ28" s="227"/>
      <c r="CK28" s="228"/>
      <c r="CL28" s="226">
        <f t="shared" si="5"/>
        <v>990784.24</v>
      </c>
      <c r="CM28" s="227"/>
      <c r="CN28" s="227"/>
      <c r="CO28" s="227"/>
      <c r="CP28" s="227"/>
      <c r="CQ28" s="227"/>
      <c r="CR28" s="227"/>
      <c r="CS28" s="228"/>
      <c r="CT28" s="14"/>
      <c r="CU28" s="14"/>
      <c r="CV28" s="14"/>
      <c r="CW28" s="14"/>
      <c r="CX28" s="247">
        <f t="shared" si="4"/>
        <v>2359215.7599999998</v>
      </c>
      <c r="CY28" s="247"/>
      <c r="CZ28" s="247"/>
      <c r="DA28" s="247"/>
      <c r="DB28" s="247"/>
      <c r="DC28" s="247"/>
      <c r="DD28" s="247"/>
    </row>
    <row r="29" spans="2:108" s="12" customFormat="1" ht="30.75" customHeight="1" x14ac:dyDescent="0.15">
      <c r="B29" s="691">
        <v>45159</v>
      </c>
      <c r="C29" s="691"/>
      <c r="D29" s="691"/>
      <c r="E29" s="691"/>
      <c r="F29" s="691"/>
      <c r="G29" s="414" t="s">
        <v>656</v>
      </c>
      <c r="H29" s="414"/>
      <c r="I29" s="414"/>
      <c r="J29" s="414"/>
      <c r="K29" s="414"/>
      <c r="L29" s="241" t="s">
        <v>141</v>
      </c>
      <c r="M29" s="221"/>
      <c r="N29" s="221"/>
      <c r="O29" s="221"/>
      <c r="P29" s="221"/>
      <c r="Q29" s="221"/>
      <c r="R29" s="222"/>
      <c r="S29" s="418"/>
      <c r="T29" s="418"/>
      <c r="U29" s="418"/>
      <c r="V29" s="418">
        <v>45230</v>
      </c>
      <c r="W29" s="418"/>
      <c r="X29" s="418"/>
      <c r="Y29" s="275" t="s">
        <v>795</v>
      </c>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2"/>
      <c r="AY29" s="241" t="s">
        <v>241</v>
      </c>
      <c r="AZ29" s="221"/>
      <c r="BA29" s="221"/>
      <c r="BB29" s="221"/>
      <c r="BC29" s="221"/>
      <c r="BD29" s="221"/>
      <c r="BE29" s="221"/>
      <c r="BF29" s="221"/>
      <c r="BG29" s="221"/>
      <c r="BH29" s="221"/>
      <c r="BI29" s="221"/>
      <c r="BJ29" s="221"/>
      <c r="BK29" s="221"/>
      <c r="BL29" s="221"/>
      <c r="BM29" s="221"/>
      <c r="BN29" s="222"/>
      <c r="BO29" s="259"/>
      <c r="BP29" s="259"/>
      <c r="BQ29" s="259"/>
      <c r="BR29" s="259"/>
      <c r="BS29" s="259"/>
      <c r="BT29" s="259"/>
      <c r="BU29" s="259"/>
      <c r="BV29" s="259"/>
      <c r="BW29" s="259"/>
      <c r="BX29" s="252">
        <v>131910</v>
      </c>
      <c r="BY29" s="252"/>
      <c r="BZ29" s="252"/>
      <c r="CA29" s="252"/>
      <c r="CB29" s="252">
        <v>1</v>
      </c>
      <c r="CC29" s="252"/>
      <c r="CD29" s="252"/>
      <c r="CE29" s="226">
        <f t="shared" si="3"/>
        <v>131910</v>
      </c>
      <c r="CF29" s="227"/>
      <c r="CG29" s="227"/>
      <c r="CH29" s="227"/>
      <c r="CI29" s="227"/>
      <c r="CJ29" s="227"/>
      <c r="CK29" s="228"/>
      <c r="CL29" s="226">
        <f t="shared" si="5"/>
        <v>1122694.24</v>
      </c>
      <c r="CM29" s="227"/>
      <c r="CN29" s="227"/>
      <c r="CO29" s="227"/>
      <c r="CP29" s="227"/>
      <c r="CQ29" s="227"/>
      <c r="CR29" s="227"/>
      <c r="CS29" s="228"/>
      <c r="CT29" s="13" t="s">
        <v>11</v>
      </c>
      <c r="CU29" s="14" t="s">
        <v>12</v>
      </c>
      <c r="CV29" s="14" t="s">
        <v>13</v>
      </c>
      <c r="CW29" s="14" t="s">
        <v>14</v>
      </c>
      <c r="CX29" s="247">
        <f t="shared" si="4"/>
        <v>2227305.7599999998</v>
      </c>
      <c r="CY29" s="247"/>
      <c r="CZ29" s="247"/>
      <c r="DA29" s="247"/>
      <c r="DB29" s="247"/>
      <c r="DC29" s="247"/>
      <c r="DD29" s="247"/>
    </row>
    <row r="30" spans="2:108" ht="30" customHeight="1" x14ac:dyDescent="0.15">
      <c r="B30" s="461">
        <v>45168</v>
      </c>
      <c r="C30" s="461"/>
      <c r="D30" s="461"/>
      <c r="E30" s="461"/>
      <c r="F30" s="461"/>
      <c r="G30" s="414" t="s">
        <v>657</v>
      </c>
      <c r="H30" s="414"/>
      <c r="I30" s="414"/>
      <c r="J30" s="414"/>
      <c r="K30" s="414"/>
      <c r="L30" s="241" t="s">
        <v>141</v>
      </c>
      <c r="M30" s="221"/>
      <c r="N30" s="221"/>
      <c r="O30" s="221"/>
      <c r="P30" s="221"/>
      <c r="Q30" s="221"/>
      <c r="R30" s="222"/>
      <c r="S30" s="96"/>
      <c r="T30" s="97"/>
      <c r="U30" s="98"/>
      <c r="V30" s="229">
        <v>45230</v>
      </c>
      <c r="W30" s="230"/>
      <c r="X30" s="231"/>
      <c r="Y30" s="275" t="s">
        <v>667</v>
      </c>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c r="AY30" s="241" t="s">
        <v>249</v>
      </c>
      <c r="AZ30" s="221"/>
      <c r="BA30" s="221"/>
      <c r="BB30" s="221"/>
      <c r="BC30" s="221"/>
      <c r="BD30" s="221"/>
      <c r="BE30" s="221"/>
      <c r="BF30" s="221"/>
      <c r="BG30" s="221"/>
      <c r="BH30" s="221"/>
      <c r="BI30" s="221"/>
      <c r="BJ30" s="221"/>
      <c r="BK30" s="221"/>
      <c r="BL30" s="221"/>
      <c r="BM30" s="221"/>
      <c r="BN30" s="222"/>
      <c r="BO30" s="259"/>
      <c r="BP30" s="259"/>
      <c r="BQ30" s="259"/>
      <c r="BR30" s="259"/>
      <c r="BS30" s="259"/>
      <c r="BT30" s="259"/>
      <c r="BU30" s="259"/>
      <c r="BV30" s="259"/>
      <c r="BW30" s="259"/>
      <c r="BX30" s="252">
        <v>13640</v>
      </c>
      <c r="BY30" s="252"/>
      <c r="BZ30" s="252"/>
      <c r="CA30" s="252"/>
      <c r="CB30" s="252">
        <v>1</v>
      </c>
      <c r="CC30" s="252"/>
      <c r="CD30" s="252"/>
      <c r="CE30" s="226">
        <f t="shared" si="3"/>
        <v>13640</v>
      </c>
      <c r="CF30" s="227"/>
      <c r="CG30" s="227"/>
      <c r="CH30" s="227"/>
      <c r="CI30" s="227"/>
      <c r="CJ30" s="227"/>
      <c r="CK30" s="228"/>
      <c r="CL30" s="226">
        <f t="shared" si="5"/>
        <v>1136334.24</v>
      </c>
      <c r="CM30" s="227"/>
      <c r="CN30" s="227"/>
      <c r="CO30" s="227"/>
      <c r="CP30" s="227"/>
      <c r="CQ30" s="227"/>
      <c r="CR30" s="227"/>
      <c r="CS30" s="228"/>
      <c r="CT30" s="14"/>
      <c r="CU30" s="14"/>
      <c r="CV30" s="14"/>
      <c r="CW30" s="14"/>
      <c r="CX30" s="247">
        <f t="shared" si="4"/>
        <v>2213665.7599999998</v>
      </c>
      <c r="CY30" s="247"/>
      <c r="CZ30" s="247"/>
      <c r="DA30" s="247"/>
      <c r="DB30" s="247"/>
      <c r="DC30" s="247"/>
      <c r="DD30" s="247"/>
    </row>
    <row r="31" spans="2:108" ht="30" customHeight="1" x14ac:dyDescent="0.15">
      <c r="B31" s="461">
        <v>45175</v>
      </c>
      <c r="C31" s="461"/>
      <c r="D31" s="461"/>
      <c r="E31" s="461"/>
      <c r="F31" s="461"/>
      <c r="G31" s="414" t="s">
        <v>658</v>
      </c>
      <c r="H31" s="414"/>
      <c r="I31" s="414"/>
      <c r="J31" s="414"/>
      <c r="K31" s="414"/>
      <c r="L31" s="241" t="s">
        <v>141</v>
      </c>
      <c r="M31" s="221"/>
      <c r="N31" s="221"/>
      <c r="O31" s="221"/>
      <c r="P31" s="221"/>
      <c r="Q31" s="221"/>
      <c r="R31" s="222"/>
      <c r="S31" s="418"/>
      <c r="T31" s="418"/>
      <c r="U31" s="418"/>
      <c r="V31" s="418">
        <v>45198</v>
      </c>
      <c r="W31" s="418"/>
      <c r="X31" s="418"/>
      <c r="Y31" s="411" t="s">
        <v>758</v>
      </c>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2"/>
      <c r="AY31" s="241" t="s">
        <v>229</v>
      </c>
      <c r="AZ31" s="221"/>
      <c r="BA31" s="221"/>
      <c r="BB31" s="221"/>
      <c r="BC31" s="221"/>
      <c r="BD31" s="221"/>
      <c r="BE31" s="221"/>
      <c r="BF31" s="221"/>
      <c r="BG31" s="221"/>
      <c r="BH31" s="221"/>
      <c r="BI31" s="221"/>
      <c r="BJ31" s="221"/>
      <c r="BK31" s="221"/>
      <c r="BL31" s="221"/>
      <c r="BM31" s="221"/>
      <c r="BN31" s="222"/>
      <c r="BO31" s="259"/>
      <c r="BP31" s="259"/>
      <c r="BQ31" s="259"/>
      <c r="BR31" s="259"/>
      <c r="BS31" s="259"/>
      <c r="BT31" s="259"/>
      <c r="BU31" s="259"/>
      <c r="BV31" s="259"/>
      <c r="BW31" s="259"/>
      <c r="BX31" s="252">
        <v>25460</v>
      </c>
      <c r="BY31" s="252"/>
      <c r="BZ31" s="252"/>
      <c r="CA31" s="252"/>
      <c r="CB31" s="252">
        <v>1</v>
      </c>
      <c r="CC31" s="252"/>
      <c r="CD31" s="252"/>
      <c r="CE31" s="226">
        <f t="shared" si="3"/>
        <v>25460</v>
      </c>
      <c r="CF31" s="227"/>
      <c r="CG31" s="227"/>
      <c r="CH31" s="227"/>
      <c r="CI31" s="227"/>
      <c r="CJ31" s="227"/>
      <c r="CK31" s="228"/>
      <c r="CL31" s="226">
        <f t="shared" si="5"/>
        <v>1161794.24</v>
      </c>
      <c r="CM31" s="227"/>
      <c r="CN31" s="227"/>
      <c r="CO31" s="227"/>
      <c r="CP31" s="227"/>
      <c r="CQ31" s="227"/>
      <c r="CR31" s="227"/>
      <c r="CS31" s="228"/>
      <c r="CT31" s="14"/>
      <c r="CU31" s="14"/>
      <c r="CV31" s="14"/>
      <c r="CW31" s="14"/>
      <c r="CX31" s="247">
        <f t="shared" si="4"/>
        <v>2188205.7599999998</v>
      </c>
      <c r="CY31" s="247"/>
      <c r="CZ31" s="247"/>
      <c r="DA31" s="247"/>
      <c r="DB31" s="247"/>
      <c r="DC31" s="247"/>
      <c r="DD31" s="247"/>
    </row>
    <row r="32" spans="2:108" ht="30" customHeight="1" x14ac:dyDescent="0.15">
      <c r="B32" s="461">
        <v>45175</v>
      </c>
      <c r="C32" s="461"/>
      <c r="D32" s="461"/>
      <c r="E32" s="461"/>
      <c r="F32" s="461"/>
      <c r="G32" s="414" t="s">
        <v>659</v>
      </c>
      <c r="H32" s="414"/>
      <c r="I32" s="414"/>
      <c r="J32" s="414"/>
      <c r="K32" s="414"/>
      <c r="L32" s="241" t="s">
        <v>141</v>
      </c>
      <c r="M32" s="221"/>
      <c r="N32" s="221"/>
      <c r="O32" s="221"/>
      <c r="P32" s="221"/>
      <c r="Q32" s="221"/>
      <c r="R32" s="222"/>
      <c r="S32" s="418"/>
      <c r="T32" s="418"/>
      <c r="U32" s="418"/>
      <c r="V32" s="229">
        <v>45230</v>
      </c>
      <c r="W32" s="230"/>
      <c r="X32" s="231"/>
      <c r="Y32" s="275" t="s">
        <v>793</v>
      </c>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2"/>
      <c r="AY32" s="241" t="s">
        <v>250</v>
      </c>
      <c r="AZ32" s="221"/>
      <c r="BA32" s="221"/>
      <c r="BB32" s="221"/>
      <c r="BC32" s="221"/>
      <c r="BD32" s="221"/>
      <c r="BE32" s="221"/>
      <c r="BF32" s="221"/>
      <c r="BG32" s="221"/>
      <c r="BH32" s="221"/>
      <c r="BI32" s="221"/>
      <c r="BJ32" s="221"/>
      <c r="BK32" s="221"/>
      <c r="BL32" s="221"/>
      <c r="BM32" s="221"/>
      <c r="BN32" s="222"/>
      <c r="BO32" s="259"/>
      <c r="BP32" s="259"/>
      <c r="BQ32" s="259"/>
      <c r="BR32" s="259"/>
      <c r="BS32" s="259"/>
      <c r="BT32" s="259"/>
      <c r="BU32" s="259"/>
      <c r="BV32" s="259"/>
      <c r="BW32" s="259"/>
      <c r="BX32" s="252">
        <v>81528</v>
      </c>
      <c r="BY32" s="252"/>
      <c r="BZ32" s="252"/>
      <c r="CA32" s="252"/>
      <c r="CB32" s="252">
        <v>1</v>
      </c>
      <c r="CC32" s="252"/>
      <c r="CD32" s="252"/>
      <c r="CE32" s="226">
        <f t="shared" si="3"/>
        <v>81528</v>
      </c>
      <c r="CF32" s="227"/>
      <c r="CG32" s="227"/>
      <c r="CH32" s="227"/>
      <c r="CI32" s="227"/>
      <c r="CJ32" s="227"/>
      <c r="CK32" s="228"/>
      <c r="CL32" s="226">
        <f t="shared" si="5"/>
        <v>1243322.24</v>
      </c>
      <c r="CM32" s="227"/>
      <c r="CN32" s="227"/>
      <c r="CO32" s="227"/>
      <c r="CP32" s="227"/>
      <c r="CQ32" s="227"/>
      <c r="CR32" s="227"/>
      <c r="CS32" s="228"/>
      <c r="CT32" s="14"/>
      <c r="CU32" s="14"/>
      <c r="CV32" s="14"/>
      <c r="CW32" s="14"/>
      <c r="CX32" s="247">
        <f t="shared" si="4"/>
        <v>2106677.7599999998</v>
      </c>
      <c r="CY32" s="247"/>
      <c r="CZ32" s="247"/>
      <c r="DA32" s="247"/>
      <c r="DB32" s="247"/>
      <c r="DC32" s="247"/>
      <c r="DD32" s="247"/>
    </row>
    <row r="33" spans="2:109" ht="30" customHeight="1" x14ac:dyDescent="0.15">
      <c r="B33" s="461">
        <v>45177</v>
      </c>
      <c r="C33" s="461"/>
      <c r="D33" s="461"/>
      <c r="E33" s="461"/>
      <c r="F33" s="461"/>
      <c r="G33" s="414" t="s">
        <v>660</v>
      </c>
      <c r="H33" s="414"/>
      <c r="I33" s="414"/>
      <c r="J33" s="414"/>
      <c r="K33" s="414"/>
      <c r="L33" s="241" t="s">
        <v>141</v>
      </c>
      <c r="M33" s="221"/>
      <c r="N33" s="221"/>
      <c r="O33" s="221"/>
      <c r="P33" s="221"/>
      <c r="Q33" s="221"/>
      <c r="R33" s="222"/>
      <c r="S33" s="418"/>
      <c r="T33" s="418"/>
      <c r="U33" s="418"/>
      <c r="V33" s="229">
        <v>45230</v>
      </c>
      <c r="W33" s="230"/>
      <c r="X33" s="231"/>
      <c r="Y33" s="275" t="s">
        <v>794</v>
      </c>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2"/>
      <c r="AY33" s="241" t="s">
        <v>242</v>
      </c>
      <c r="AZ33" s="221"/>
      <c r="BA33" s="221"/>
      <c r="BB33" s="221"/>
      <c r="BC33" s="221"/>
      <c r="BD33" s="221"/>
      <c r="BE33" s="221"/>
      <c r="BF33" s="221"/>
      <c r="BG33" s="221"/>
      <c r="BH33" s="221"/>
      <c r="BI33" s="221"/>
      <c r="BJ33" s="221"/>
      <c r="BK33" s="221"/>
      <c r="BL33" s="221"/>
      <c r="BM33" s="221"/>
      <c r="BN33" s="222"/>
      <c r="BO33" s="259"/>
      <c r="BP33" s="259"/>
      <c r="BQ33" s="259"/>
      <c r="BR33" s="259"/>
      <c r="BS33" s="259"/>
      <c r="BT33" s="259"/>
      <c r="BU33" s="259"/>
      <c r="BV33" s="259"/>
      <c r="BW33" s="259"/>
      <c r="BX33" s="252">
        <v>90180</v>
      </c>
      <c r="BY33" s="252"/>
      <c r="BZ33" s="252"/>
      <c r="CA33" s="252"/>
      <c r="CB33" s="252">
        <v>1</v>
      </c>
      <c r="CC33" s="252"/>
      <c r="CD33" s="252"/>
      <c r="CE33" s="226">
        <f t="shared" si="3"/>
        <v>90180</v>
      </c>
      <c r="CF33" s="227"/>
      <c r="CG33" s="227"/>
      <c r="CH33" s="227"/>
      <c r="CI33" s="227"/>
      <c r="CJ33" s="227"/>
      <c r="CK33" s="228"/>
      <c r="CL33" s="226">
        <f t="shared" si="5"/>
        <v>1333502.24</v>
      </c>
      <c r="CM33" s="227"/>
      <c r="CN33" s="227"/>
      <c r="CO33" s="227"/>
      <c r="CP33" s="227"/>
      <c r="CQ33" s="227"/>
      <c r="CR33" s="227"/>
      <c r="CS33" s="228"/>
      <c r="CT33" s="14"/>
      <c r="CU33" s="14"/>
      <c r="CV33" s="14"/>
      <c r="CW33" s="14"/>
      <c r="CX33" s="247">
        <f t="shared" si="4"/>
        <v>2016497.76</v>
      </c>
      <c r="CY33" s="247"/>
      <c r="CZ33" s="247"/>
      <c r="DA33" s="247"/>
      <c r="DB33" s="247"/>
      <c r="DC33" s="247"/>
      <c r="DD33" s="247"/>
    </row>
    <row r="34" spans="2:109" ht="30" customHeight="1" x14ac:dyDescent="0.15">
      <c r="B34" s="217">
        <v>45197</v>
      </c>
      <c r="C34" s="218"/>
      <c r="D34" s="218"/>
      <c r="E34" s="218"/>
      <c r="F34" s="219"/>
      <c r="G34" s="272">
        <v>65</v>
      </c>
      <c r="H34" s="273"/>
      <c r="I34" s="273"/>
      <c r="J34" s="273"/>
      <c r="K34" s="274"/>
      <c r="L34" s="241" t="s">
        <v>125</v>
      </c>
      <c r="M34" s="221"/>
      <c r="N34" s="221"/>
      <c r="O34" s="221"/>
      <c r="P34" s="221"/>
      <c r="Q34" s="221"/>
      <c r="R34" s="222"/>
      <c r="S34" s="433"/>
      <c r="T34" s="434"/>
      <c r="U34" s="435"/>
      <c r="V34" s="229">
        <v>45596</v>
      </c>
      <c r="W34" s="230"/>
      <c r="X34" s="231"/>
      <c r="Y34" s="241" t="s">
        <v>665</v>
      </c>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2"/>
      <c r="AY34" s="241"/>
      <c r="AZ34" s="221"/>
      <c r="BA34" s="221"/>
      <c r="BB34" s="221"/>
      <c r="BC34" s="221"/>
      <c r="BD34" s="221"/>
      <c r="BE34" s="221"/>
      <c r="BF34" s="221"/>
      <c r="BG34" s="221"/>
      <c r="BH34" s="221"/>
      <c r="BI34" s="221"/>
      <c r="BJ34" s="221"/>
      <c r="BK34" s="221"/>
      <c r="BL34" s="221"/>
      <c r="BM34" s="221"/>
      <c r="BN34" s="222"/>
      <c r="BO34" s="241" t="s">
        <v>162</v>
      </c>
      <c r="BP34" s="221"/>
      <c r="BQ34" s="221"/>
      <c r="BR34" s="221"/>
      <c r="BS34" s="221"/>
      <c r="BT34" s="221"/>
      <c r="BU34" s="221"/>
      <c r="BV34" s="221"/>
      <c r="BW34" s="222"/>
      <c r="BX34" s="238">
        <v>14300</v>
      </c>
      <c r="BY34" s="239"/>
      <c r="BZ34" s="239"/>
      <c r="CA34" s="240"/>
      <c r="CB34" s="226">
        <v>1</v>
      </c>
      <c r="CC34" s="227"/>
      <c r="CD34" s="228"/>
      <c r="CE34" s="226">
        <f t="shared" si="3"/>
        <v>14300</v>
      </c>
      <c r="CF34" s="227"/>
      <c r="CG34" s="227"/>
      <c r="CH34" s="227"/>
      <c r="CI34" s="227"/>
      <c r="CJ34" s="227"/>
      <c r="CK34" s="228"/>
      <c r="CL34" s="226">
        <f t="shared" si="5"/>
        <v>1347802.24</v>
      </c>
      <c r="CM34" s="227"/>
      <c r="CN34" s="227"/>
      <c r="CO34" s="227"/>
      <c r="CP34" s="227"/>
      <c r="CQ34" s="227"/>
      <c r="CR34" s="227"/>
      <c r="CS34" s="228"/>
      <c r="CT34" s="13" t="s">
        <v>11</v>
      </c>
      <c r="CU34" s="14" t="s">
        <v>12</v>
      </c>
      <c r="CV34" s="14" t="s">
        <v>13</v>
      </c>
      <c r="CW34" s="14" t="s">
        <v>14</v>
      </c>
      <c r="CX34" s="247">
        <f t="shared" si="4"/>
        <v>2002197.76</v>
      </c>
      <c r="CY34" s="247"/>
      <c r="CZ34" s="247"/>
      <c r="DA34" s="247"/>
      <c r="DB34" s="247"/>
      <c r="DC34" s="247"/>
      <c r="DD34" s="247"/>
    </row>
    <row r="35" spans="2:109" ht="30" customHeight="1" x14ac:dyDescent="0.15">
      <c r="B35" s="554">
        <v>45218</v>
      </c>
      <c r="C35" s="554"/>
      <c r="D35" s="554"/>
      <c r="E35" s="554"/>
      <c r="F35" s="554"/>
      <c r="G35" s="414" t="s">
        <v>653</v>
      </c>
      <c r="H35" s="414"/>
      <c r="I35" s="414"/>
      <c r="J35" s="414"/>
      <c r="K35" s="414"/>
      <c r="L35" s="241" t="s">
        <v>141</v>
      </c>
      <c r="M35" s="221"/>
      <c r="N35" s="221"/>
      <c r="O35" s="221"/>
      <c r="P35" s="221"/>
      <c r="Q35" s="221"/>
      <c r="R35" s="222"/>
      <c r="S35" s="418"/>
      <c r="T35" s="418"/>
      <c r="U35" s="418"/>
      <c r="V35" s="418">
        <v>45260</v>
      </c>
      <c r="W35" s="418"/>
      <c r="X35" s="418"/>
      <c r="Y35" s="275" t="s">
        <v>782</v>
      </c>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c r="AY35" s="241" t="s">
        <v>251</v>
      </c>
      <c r="AZ35" s="221"/>
      <c r="BA35" s="221"/>
      <c r="BB35" s="221"/>
      <c r="BC35" s="221"/>
      <c r="BD35" s="221"/>
      <c r="BE35" s="221"/>
      <c r="BF35" s="221"/>
      <c r="BG35" s="221"/>
      <c r="BH35" s="221"/>
      <c r="BI35" s="221"/>
      <c r="BJ35" s="221"/>
      <c r="BK35" s="221"/>
      <c r="BL35" s="221"/>
      <c r="BM35" s="221"/>
      <c r="BN35" s="222"/>
      <c r="BO35" s="259"/>
      <c r="BP35" s="259"/>
      <c r="BQ35" s="259"/>
      <c r="BR35" s="259"/>
      <c r="BS35" s="259"/>
      <c r="BT35" s="259"/>
      <c r="BU35" s="259"/>
      <c r="BV35" s="259"/>
      <c r="BW35" s="259"/>
      <c r="BX35" s="252">
        <v>97600</v>
      </c>
      <c r="BY35" s="252"/>
      <c r="BZ35" s="252"/>
      <c r="CA35" s="252"/>
      <c r="CB35" s="252">
        <v>1</v>
      </c>
      <c r="CC35" s="252"/>
      <c r="CD35" s="252"/>
      <c r="CE35" s="226">
        <f t="shared" si="3"/>
        <v>97600</v>
      </c>
      <c r="CF35" s="227"/>
      <c r="CG35" s="227"/>
      <c r="CH35" s="227"/>
      <c r="CI35" s="227"/>
      <c r="CJ35" s="227"/>
      <c r="CK35" s="228"/>
      <c r="CL35" s="226">
        <f t="shared" si="5"/>
        <v>1445402.24</v>
      </c>
      <c r="CM35" s="227"/>
      <c r="CN35" s="227"/>
      <c r="CO35" s="227"/>
      <c r="CP35" s="227"/>
      <c r="CQ35" s="227"/>
      <c r="CR35" s="227"/>
      <c r="CS35" s="228"/>
      <c r="CT35" s="14"/>
      <c r="CU35" s="14"/>
      <c r="CV35" s="14"/>
      <c r="CW35" s="14"/>
      <c r="CX35" s="247">
        <f t="shared" si="4"/>
        <v>1904597.76</v>
      </c>
      <c r="CY35" s="247"/>
      <c r="CZ35" s="247"/>
      <c r="DA35" s="247"/>
      <c r="DB35" s="247"/>
      <c r="DC35" s="247"/>
      <c r="DD35" s="247"/>
    </row>
    <row r="36" spans="2:109" ht="27.75" customHeight="1" x14ac:dyDescent="0.15">
      <c r="B36" s="554"/>
      <c r="C36" s="554"/>
      <c r="D36" s="554"/>
      <c r="E36" s="554"/>
      <c r="F36" s="554"/>
      <c r="G36" s="414" t="s">
        <v>654</v>
      </c>
      <c r="H36" s="414"/>
      <c r="I36" s="414"/>
      <c r="J36" s="414"/>
      <c r="K36" s="414"/>
      <c r="L36" s="241" t="s">
        <v>141</v>
      </c>
      <c r="M36" s="221"/>
      <c r="N36" s="221"/>
      <c r="O36" s="221"/>
      <c r="P36" s="221"/>
      <c r="Q36" s="221"/>
      <c r="R36" s="222"/>
      <c r="S36" s="418"/>
      <c r="T36" s="418"/>
      <c r="U36" s="418"/>
      <c r="V36" s="418">
        <v>45652</v>
      </c>
      <c r="W36" s="418"/>
      <c r="X36" s="418"/>
      <c r="Y36" s="241" t="s">
        <v>760</v>
      </c>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c r="AY36" s="241" t="s">
        <v>372</v>
      </c>
      <c r="AZ36" s="221"/>
      <c r="BA36" s="221"/>
      <c r="BB36" s="221"/>
      <c r="BC36" s="221"/>
      <c r="BD36" s="221"/>
      <c r="BE36" s="221"/>
      <c r="BF36" s="221"/>
      <c r="BG36" s="221"/>
      <c r="BH36" s="221"/>
      <c r="BI36" s="221"/>
      <c r="BJ36" s="221"/>
      <c r="BK36" s="221"/>
      <c r="BL36" s="221"/>
      <c r="BM36" s="221"/>
      <c r="BN36" s="222"/>
      <c r="BO36" s="662"/>
      <c r="BP36" s="662"/>
      <c r="BQ36" s="662"/>
      <c r="BR36" s="662"/>
      <c r="BS36" s="662"/>
      <c r="BT36" s="662"/>
      <c r="BU36" s="662"/>
      <c r="BV36" s="662"/>
      <c r="BW36" s="662"/>
      <c r="BX36" s="252">
        <v>42500</v>
      </c>
      <c r="BY36" s="252"/>
      <c r="BZ36" s="252"/>
      <c r="CA36" s="252"/>
      <c r="CB36" s="252">
        <v>1</v>
      </c>
      <c r="CC36" s="252"/>
      <c r="CD36" s="252"/>
      <c r="CE36" s="226">
        <f t="shared" si="3"/>
        <v>42500</v>
      </c>
      <c r="CF36" s="227"/>
      <c r="CG36" s="227"/>
      <c r="CH36" s="227"/>
      <c r="CI36" s="227"/>
      <c r="CJ36" s="227"/>
      <c r="CK36" s="228"/>
      <c r="CL36" s="226">
        <f t="shared" si="5"/>
        <v>1487902.24</v>
      </c>
      <c r="CM36" s="227"/>
      <c r="CN36" s="227"/>
      <c r="CO36" s="227"/>
      <c r="CP36" s="227"/>
      <c r="CQ36" s="227"/>
      <c r="CR36" s="227"/>
      <c r="CS36" s="228"/>
      <c r="CT36" s="14"/>
      <c r="CU36" s="14"/>
      <c r="CV36" s="14"/>
      <c r="CW36" s="14"/>
      <c r="CX36" s="247">
        <f t="shared" si="4"/>
        <v>1862097.76</v>
      </c>
      <c r="CY36" s="247"/>
      <c r="CZ36" s="247"/>
      <c r="DA36" s="247"/>
      <c r="DB36" s="247"/>
      <c r="DC36" s="247"/>
      <c r="DD36" s="247"/>
    </row>
    <row r="37" spans="2:109" ht="30" customHeight="1" x14ac:dyDescent="0.15">
      <c r="B37" s="554">
        <v>45215</v>
      </c>
      <c r="C37" s="554"/>
      <c r="D37" s="554"/>
      <c r="E37" s="554"/>
      <c r="F37" s="554"/>
      <c r="G37" s="414" t="s">
        <v>655</v>
      </c>
      <c r="H37" s="414"/>
      <c r="I37" s="414"/>
      <c r="J37" s="414"/>
      <c r="K37" s="414"/>
      <c r="L37" s="241" t="s">
        <v>141</v>
      </c>
      <c r="M37" s="221"/>
      <c r="N37" s="221"/>
      <c r="O37" s="221"/>
      <c r="P37" s="221"/>
      <c r="Q37" s="221"/>
      <c r="R37" s="222"/>
      <c r="S37" s="418"/>
      <c r="T37" s="418"/>
      <c r="U37" s="418"/>
      <c r="V37" s="418">
        <v>45652</v>
      </c>
      <c r="W37" s="418"/>
      <c r="X37" s="418"/>
      <c r="Y37" s="241" t="s">
        <v>760</v>
      </c>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2"/>
      <c r="AY37" s="241" t="s">
        <v>297</v>
      </c>
      <c r="AZ37" s="221"/>
      <c r="BA37" s="221"/>
      <c r="BB37" s="221"/>
      <c r="BC37" s="221"/>
      <c r="BD37" s="221"/>
      <c r="BE37" s="221"/>
      <c r="BF37" s="221"/>
      <c r="BG37" s="221"/>
      <c r="BH37" s="221"/>
      <c r="BI37" s="221"/>
      <c r="BJ37" s="221"/>
      <c r="BK37" s="221"/>
      <c r="BL37" s="221"/>
      <c r="BM37" s="221"/>
      <c r="BN37" s="222"/>
      <c r="BO37" s="259"/>
      <c r="BP37" s="259"/>
      <c r="BQ37" s="259"/>
      <c r="BR37" s="259"/>
      <c r="BS37" s="259"/>
      <c r="BT37" s="259"/>
      <c r="BU37" s="259"/>
      <c r="BV37" s="259"/>
      <c r="BW37" s="259"/>
      <c r="BX37" s="252">
        <v>42490</v>
      </c>
      <c r="BY37" s="252"/>
      <c r="BZ37" s="252"/>
      <c r="CA37" s="252"/>
      <c r="CB37" s="252">
        <v>1</v>
      </c>
      <c r="CC37" s="252"/>
      <c r="CD37" s="252"/>
      <c r="CE37" s="226">
        <f t="shared" si="3"/>
        <v>42490</v>
      </c>
      <c r="CF37" s="227"/>
      <c r="CG37" s="227"/>
      <c r="CH37" s="227"/>
      <c r="CI37" s="227"/>
      <c r="CJ37" s="227"/>
      <c r="CK37" s="228"/>
      <c r="CL37" s="226">
        <f t="shared" ref="CL37:CL75" si="6">CL36+CE37</f>
        <v>1530392.24</v>
      </c>
      <c r="CM37" s="227"/>
      <c r="CN37" s="227"/>
      <c r="CO37" s="227"/>
      <c r="CP37" s="227"/>
      <c r="CQ37" s="227"/>
      <c r="CR37" s="227"/>
      <c r="CS37" s="228"/>
      <c r="CT37" s="14"/>
      <c r="CU37" s="14"/>
      <c r="CV37" s="14"/>
      <c r="CW37" s="14"/>
      <c r="CX37" s="247">
        <f t="shared" si="4"/>
        <v>1819607.76</v>
      </c>
      <c r="CY37" s="247"/>
      <c r="CZ37" s="247"/>
      <c r="DA37" s="247"/>
      <c r="DB37" s="247"/>
      <c r="DC37" s="247"/>
      <c r="DD37" s="247"/>
    </row>
    <row r="38" spans="2:109" ht="30" customHeight="1" x14ac:dyDescent="0.15">
      <c r="B38" s="554">
        <v>45221</v>
      </c>
      <c r="C38" s="554"/>
      <c r="D38" s="554"/>
      <c r="E38" s="554"/>
      <c r="F38" s="554"/>
      <c r="G38" s="414" t="s">
        <v>652</v>
      </c>
      <c r="H38" s="414"/>
      <c r="I38" s="414"/>
      <c r="J38" s="414"/>
      <c r="K38" s="414"/>
      <c r="L38" s="241" t="s">
        <v>141</v>
      </c>
      <c r="M38" s="221"/>
      <c r="N38" s="221"/>
      <c r="O38" s="221"/>
      <c r="P38" s="221"/>
      <c r="Q38" s="221"/>
      <c r="R38" s="222"/>
      <c r="S38" s="418"/>
      <c r="T38" s="418"/>
      <c r="U38" s="418"/>
      <c r="V38" s="418">
        <v>45260</v>
      </c>
      <c r="W38" s="418"/>
      <c r="X38" s="418"/>
      <c r="Y38" s="275" t="s">
        <v>783</v>
      </c>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2"/>
      <c r="AY38" s="241" t="s">
        <v>257</v>
      </c>
      <c r="AZ38" s="221"/>
      <c r="BA38" s="221"/>
      <c r="BB38" s="221"/>
      <c r="BC38" s="221"/>
      <c r="BD38" s="221"/>
      <c r="BE38" s="221"/>
      <c r="BF38" s="221"/>
      <c r="BG38" s="221"/>
      <c r="BH38" s="221"/>
      <c r="BI38" s="221"/>
      <c r="BJ38" s="221"/>
      <c r="BK38" s="221"/>
      <c r="BL38" s="221"/>
      <c r="BM38" s="221"/>
      <c r="BN38" s="222"/>
      <c r="BO38" s="259"/>
      <c r="BP38" s="259"/>
      <c r="BQ38" s="259"/>
      <c r="BR38" s="259"/>
      <c r="BS38" s="259"/>
      <c r="BT38" s="259"/>
      <c r="BU38" s="259"/>
      <c r="BV38" s="259"/>
      <c r="BW38" s="259"/>
      <c r="BX38" s="252">
        <v>125986</v>
      </c>
      <c r="BY38" s="252"/>
      <c r="BZ38" s="252"/>
      <c r="CA38" s="252"/>
      <c r="CB38" s="252">
        <v>1</v>
      </c>
      <c r="CC38" s="252"/>
      <c r="CD38" s="252"/>
      <c r="CE38" s="226">
        <f t="shared" si="3"/>
        <v>125986</v>
      </c>
      <c r="CF38" s="227"/>
      <c r="CG38" s="227"/>
      <c r="CH38" s="227"/>
      <c r="CI38" s="227"/>
      <c r="CJ38" s="227"/>
      <c r="CK38" s="228"/>
      <c r="CL38" s="226">
        <f t="shared" si="6"/>
        <v>1656378.24</v>
      </c>
      <c r="CM38" s="227"/>
      <c r="CN38" s="227"/>
      <c r="CO38" s="227"/>
      <c r="CP38" s="227"/>
      <c r="CQ38" s="227"/>
      <c r="CR38" s="227"/>
      <c r="CS38" s="228"/>
      <c r="CT38" s="14"/>
      <c r="CU38" s="14"/>
      <c r="CV38" s="14"/>
      <c r="CW38" s="14"/>
      <c r="CX38" s="247">
        <f t="shared" si="4"/>
        <v>1693621.76</v>
      </c>
      <c r="CY38" s="247"/>
      <c r="CZ38" s="247"/>
      <c r="DA38" s="247"/>
      <c r="DB38" s="247"/>
      <c r="DC38" s="247"/>
      <c r="DD38" s="247"/>
    </row>
    <row r="39" spans="2:109" ht="30" customHeight="1" x14ac:dyDescent="0.15">
      <c r="B39" s="461">
        <v>45222</v>
      </c>
      <c r="C39" s="461"/>
      <c r="D39" s="461"/>
      <c r="E39" s="461"/>
      <c r="F39" s="461"/>
      <c r="G39" s="440" t="s">
        <v>698</v>
      </c>
      <c r="H39" s="440"/>
      <c r="I39" s="440"/>
      <c r="J39" s="440"/>
      <c r="K39" s="440"/>
      <c r="L39" s="241" t="s">
        <v>141</v>
      </c>
      <c r="M39" s="221"/>
      <c r="N39" s="221"/>
      <c r="O39" s="221"/>
      <c r="P39" s="221"/>
      <c r="Q39" s="221"/>
      <c r="R39" s="222"/>
      <c r="S39" s="418"/>
      <c r="T39" s="418"/>
      <c r="U39" s="418"/>
      <c r="V39" s="418">
        <v>45605</v>
      </c>
      <c r="W39" s="418"/>
      <c r="X39" s="418"/>
      <c r="Y39" s="241" t="s">
        <v>301</v>
      </c>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2"/>
      <c r="AY39" s="241" t="s">
        <v>699</v>
      </c>
      <c r="AZ39" s="221"/>
      <c r="BA39" s="221"/>
      <c r="BB39" s="221"/>
      <c r="BC39" s="221"/>
      <c r="BD39" s="221"/>
      <c r="BE39" s="221"/>
      <c r="BF39" s="221"/>
      <c r="BG39" s="221"/>
      <c r="BH39" s="221"/>
      <c r="BI39" s="221"/>
      <c r="BJ39" s="221"/>
      <c r="BK39" s="221"/>
      <c r="BL39" s="221"/>
      <c r="BM39" s="221"/>
      <c r="BN39" s="222"/>
      <c r="BO39" s="662"/>
      <c r="BP39" s="662"/>
      <c r="BQ39" s="662"/>
      <c r="BR39" s="662"/>
      <c r="BS39" s="662"/>
      <c r="BT39" s="662"/>
      <c r="BU39" s="662"/>
      <c r="BV39" s="662"/>
      <c r="BW39" s="662"/>
      <c r="BX39" s="252">
        <v>13000</v>
      </c>
      <c r="BY39" s="252"/>
      <c r="BZ39" s="252"/>
      <c r="CA39" s="252"/>
      <c r="CB39" s="252">
        <v>1</v>
      </c>
      <c r="CC39" s="252"/>
      <c r="CD39" s="252"/>
      <c r="CE39" s="226">
        <f t="shared" si="3"/>
        <v>13000</v>
      </c>
      <c r="CF39" s="227"/>
      <c r="CG39" s="227"/>
      <c r="CH39" s="227"/>
      <c r="CI39" s="227"/>
      <c r="CJ39" s="227"/>
      <c r="CK39" s="228"/>
      <c r="CL39" s="226">
        <f t="shared" si="6"/>
        <v>1669378.24</v>
      </c>
      <c r="CM39" s="227"/>
      <c r="CN39" s="227"/>
      <c r="CO39" s="227"/>
      <c r="CP39" s="227"/>
      <c r="CQ39" s="227"/>
      <c r="CR39" s="227"/>
      <c r="CS39" s="228"/>
      <c r="CT39" s="14"/>
      <c r="CU39" s="14"/>
      <c r="CV39" s="14"/>
      <c r="CW39" s="14"/>
      <c r="CX39" s="247">
        <f t="shared" si="4"/>
        <v>1680621.76</v>
      </c>
      <c r="CY39" s="247"/>
      <c r="CZ39" s="247"/>
      <c r="DA39" s="247"/>
      <c r="DB39" s="247"/>
      <c r="DC39" s="247"/>
      <c r="DD39" s="247"/>
    </row>
    <row r="40" spans="2:109" ht="30" customHeight="1" x14ac:dyDescent="0.15">
      <c r="B40" s="554">
        <v>45236</v>
      </c>
      <c r="C40" s="554"/>
      <c r="D40" s="554"/>
      <c r="E40" s="554"/>
      <c r="F40" s="554"/>
      <c r="G40" s="414" t="s">
        <v>651</v>
      </c>
      <c r="H40" s="414"/>
      <c r="I40" s="414"/>
      <c r="J40" s="414"/>
      <c r="K40" s="414"/>
      <c r="L40" s="241" t="s">
        <v>141</v>
      </c>
      <c r="M40" s="221"/>
      <c r="N40" s="221"/>
      <c r="O40" s="221"/>
      <c r="P40" s="221"/>
      <c r="Q40" s="221"/>
      <c r="R40" s="222"/>
      <c r="S40" s="418"/>
      <c r="T40" s="418"/>
      <c r="U40" s="418"/>
      <c r="V40" s="418">
        <v>45260</v>
      </c>
      <c r="W40" s="418"/>
      <c r="X40" s="418"/>
      <c r="Y40" s="275" t="s">
        <v>761</v>
      </c>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2"/>
      <c r="AY40" s="241" t="s">
        <v>256</v>
      </c>
      <c r="AZ40" s="221"/>
      <c r="BA40" s="221"/>
      <c r="BB40" s="221"/>
      <c r="BC40" s="221"/>
      <c r="BD40" s="221"/>
      <c r="BE40" s="221"/>
      <c r="BF40" s="221"/>
      <c r="BG40" s="221"/>
      <c r="BH40" s="221"/>
      <c r="BI40" s="221"/>
      <c r="BJ40" s="221"/>
      <c r="BK40" s="221"/>
      <c r="BL40" s="221"/>
      <c r="BM40" s="221"/>
      <c r="BN40" s="222"/>
      <c r="BO40" s="259"/>
      <c r="BP40" s="259"/>
      <c r="BQ40" s="259"/>
      <c r="BR40" s="259"/>
      <c r="BS40" s="259"/>
      <c r="BT40" s="259"/>
      <c r="BU40" s="259"/>
      <c r="BV40" s="259"/>
      <c r="BW40" s="259"/>
      <c r="BX40" s="252">
        <v>73880</v>
      </c>
      <c r="BY40" s="252"/>
      <c r="BZ40" s="252"/>
      <c r="CA40" s="252"/>
      <c r="CB40" s="252">
        <v>1</v>
      </c>
      <c r="CC40" s="252"/>
      <c r="CD40" s="252"/>
      <c r="CE40" s="226">
        <f t="shared" ref="CE40:CE54" si="7">BX40*CB40</f>
        <v>73880</v>
      </c>
      <c r="CF40" s="227"/>
      <c r="CG40" s="227"/>
      <c r="CH40" s="227"/>
      <c r="CI40" s="227"/>
      <c r="CJ40" s="227"/>
      <c r="CK40" s="228"/>
      <c r="CL40" s="226">
        <f t="shared" si="6"/>
        <v>1743258.24</v>
      </c>
      <c r="CM40" s="227"/>
      <c r="CN40" s="227"/>
      <c r="CO40" s="227"/>
      <c r="CP40" s="227"/>
      <c r="CQ40" s="227"/>
      <c r="CR40" s="227"/>
      <c r="CS40" s="228"/>
      <c r="CT40" s="14"/>
      <c r="CU40" s="14"/>
      <c r="CV40" s="14"/>
      <c r="CW40" s="14"/>
      <c r="CX40" s="247">
        <f t="shared" ref="CX40:CX68" si="8">3350000-CL40</f>
        <v>1606741.76</v>
      </c>
      <c r="CY40" s="247"/>
      <c r="CZ40" s="247"/>
      <c r="DA40" s="247"/>
      <c r="DB40" s="247"/>
      <c r="DC40" s="247"/>
      <c r="DD40" s="247"/>
    </row>
    <row r="41" spans="2:109" ht="30" customHeight="1" x14ac:dyDescent="0.15">
      <c r="B41" s="695"/>
      <c r="C41" s="695"/>
      <c r="D41" s="695"/>
      <c r="E41" s="695"/>
      <c r="F41" s="695"/>
      <c r="G41" s="414" t="s">
        <v>650</v>
      </c>
      <c r="H41" s="414"/>
      <c r="I41" s="414"/>
      <c r="J41" s="414"/>
      <c r="K41" s="414"/>
      <c r="L41" s="241" t="s">
        <v>141</v>
      </c>
      <c r="M41" s="221"/>
      <c r="N41" s="221"/>
      <c r="O41" s="221"/>
      <c r="P41" s="221"/>
      <c r="Q41" s="221"/>
      <c r="R41" s="222"/>
      <c r="S41" s="418"/>
      <c r="T41" s="418"/>
      <c r="U41" s="418"/>
      <c r="V41" s="418">
        <v>45351</v>
      </c>
      <c r="W41" s="418"/>
      <c r="X41" s="418"/>
      <c r="Y41" s="241" t="s">
        <v>762</v>
      </c>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2"/>
      <c r="AY41" s="241" t="s">
        <v>404</v>
      </c>
      <c r="AZ41" s="221"/>
      <c r="BA41" s="221"/>
      <c r="BB41" s="221"/>
      <c r="BC41" s="221"/>
      <c r="BD41" s="221"/>
      <c r="BE41" s="221"/>
      <c r="BF41" s="221"/>
      <c r="BG41" s="221"/>
      <c r="BH41" s="221"/>
      <c r="BI41" s="221"/>
      <c r="BJ41" s="221"/>
      <c r="BK41" s="221"/>
      <c r="BL41" s="221"/>
      <c r="BM41" s="221"/>
      <c r="BN41" s="222"/>
      <c r="BO41" s="259"/>
      <c r="BP41" s="259"/>
      <c r="BQ41" s="259"/>
      <c r="BR41" s="259"/>
      <c r="BS41" s="259"/>
      <c r="BT41" s="259"/>
      <c r="BU41" s="259"/>
      <c r="BV41" s="259"/>
      <c r="BW41" s="259"/>
      <c r="BX41" s="252">
        <v>118170</v>
      </c>
      <c r="BY41" s="252"/>
      <c r="BZ41" s="252"/>
      <c r="CA41" s="252"/>
      <c r="CB41" s="252">
        <v>1</v>
      </c>
      <c r="CC41" s="252"/>
      <c r="CD41" s="252"/>
      <c r="CE41" s="282">
        <f t="shared" si="7"/>
        <v>118170</v>
      </c>
      <c r="CF41" s="282"/>
      <c r="CG41" s="282"/>
      <c r="CH41" s="282"/>
      <c r="CI41" s="282"/>
      <c r="CJ41" s="282"/>
      <c r="CK41" s="282"/>
      <c r="CL41" s="226">
        <f t="shared" si="6"/>
        <v>1861428.24</v>
      </c>
      <c r="CM41" s="227"/>
      <c r="CN41" s="227"/>
      <c r="CO41" s="227"/>
      <c r="CP41" s="227"/>
      <c r="CQ41" s="227"/>
      <c r="CR41" s="227"/>
      <c r="CS41" s="228"/>
      <c r="CT41" s="14"/>
      <c r="CU41" s="14"/>
      <c r="CV41" s="14"/>
      <c r="CW41" s="14"/>
      <c r="CX41" s="247">
        <f t="shared" si="8"/>
        <v>1488571.76</v>
      </c>
      <c r="CY41" s="247"/>
      <c r="CZ41" s="247"/>
      <c r="DA41" s="247"/>
      <c r="DB41" s="247"/>
      <c r="DC41" s="247"/>
      <c r="DD41" s="247"/>
    </row>
    <row r="42" spans="2:109" s="12" customFormat="1" ht="30" customHeight="1" x14ac:dyDescent="0.15">
      <c r="B42" s="269">
        <v>45254</v>
      </c>
      <c r="C42" s="270"/>
      <c r="D42" s="270"/>
      <c r="E42" s="270"/>
      <c r="F42" s="271"/>
      <c r="G42" s="696">
        <v>95</v>
      </c>
      <c r="H42" s="697"/>
      <c r="I42" s="697"/>
      <c r="J42" s="697"/>
      <c r="K42" s="698"/>
      <c r="L42" s="275" t="s">
        <v>125</v>
      </c>
      <c r="M42" s="276"/>
      <c r="N42" s="276"/>
      <c r="O42" s="276"/>
      <c r="P42" s="276"/>
      <c r="Q42" s="276"/>
      <c r="R42" s="277"/>
      <c r="S42" s="229"/>
      <c r="T42" s="230"/>
      <c r="U42" s="231"/>
      <c r="V42" s="503"/>
      <c r="W42" s="504"/>
      <c r="X42" s="505"/>
      <c r="Y42" s="232" t="s">
        <v>383</v>
      </c>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232" t="s">
        <v>277</v>
      </c>
      <c r="AZ42" s="233"/>
      <c r="BA42" s="233"/>
      <c r="BB42" s="233"/>
      <c r="BC42" s="233"/>
      <c r="BD42" s="233"/>
      <c r="BE42" s="233"/>
      <c r="BF42" s="233"/>
      <c r="BG42" s="233"/>
      <c r="BH42" s="233"/>
      <c r="BI42" s="233"/>
      <c r="BJ42" s="233"/>
      <c r="BK42" s="233"/>
      <c r="BL42" s="233"/>
      <c r="BM42" s="233"/>
      <c r="BN42" s="234"/>
      <c r="BO42" s="232" t="s">
        <v>279</v>
      </c>
      <c r="BP42" s="233"/>
      <c r="BQ42" s="233"/>
      <c r="BR42" s="233"/>
      <c r="BS42" s="233"/>
      <c r="BT42" s="233"/>
      <c r="BU42" s="233"/>
      <c r="BV42" s="233"/>
      <c r="BW42" s="234"/>
      <c r="BX42" s="238">
        <v>0</v>
      </c>
      <c r="BY42" s="239"/>
      <c r="BZ42" s="239"/>
      <c r="CA42" s="240"/>
      <c r="CB42" s="238">
        <v>1</v>
      </c>
      <c r="CC42" s="239"/>
      <c r="CD42" s="240"/>
      <c r="CE42" s="226">
        <f t="shared" si="7"/>
        <v>0</v>
      </c>
      <c r="CF42" s="227"/>
      <c r="CG42" s="227"/>
      <c r="CH42" s="227"/>
      <c r="CI42" s="227"/>
      <c r="CJ42" s="227"/>
      <c r="CK42" s="228"/>
      <c r="CL42" s="226">
        <f t="shared" si="6"/>
        <v>1861428.24</v>
      </c>
      <c r="CM42" s="227"/>
      <c r="CN42" s="227"/>
      <c r="CO42" s="227"/>
      <c r="CP42" s="227"/>
      <c r="CQ42" s="227"/>
      <c r="CR42" s="227"/>
      <c r="CS42" s="228"/>
      <c r="CT42" s="15"/>
      <c r="CU42" s="15"/>
      <c r="CV42" s="15"/>
      <c r="CW42" s="15"/>
      <c r="CX42" s="247">
        <f t="shared" si="8"/>
        <v>1488571.76</v>
      </c>
      <c r="CY42" s="247"/>
      <c r="CZ42" s="247"/>
      <c r="DA42" s="247"/>
      <c r="DB42" s="247"/>
      <c r="DC42" s="247"/>
      <c r="DD42" s="247"/>
    </row>
    <row r="43" spans="2:109" s="12" customFormat="1" ht="30" customHeight="1" x14ac:dyDescent="0.15">
      <c r="B43" s="372">
        <v>45257</v>
      </c>
      <c r="C43" s="373"/>
      <c r="D43" s="373"/>
      <c r="E43" s="373"/>
      <c r="F43" s="374"/>
      <c r="G43" s="272">
        <v>99</v>
      </c>
      <c r="H43" s="273"/>
      <c r="I43" s="273"/>
      <c r="J43" s="273"/>
      <c r="K43" s="274"/>
      <c r="L43" s="283" t="s">
        <v>258</v>
      </c>
      <c r="M43" s="284"/>
      <c r="N43" s="284"/>
      <c r="O43" s="284"/>
      <c r="P43" s="284"/>
      <c r="Q43" s="284"/>
      <c r="R43" s="285"/>
      <c r="S43" s="229"/>
      <c r="T43" s="230"/>
      <c r="U43" s="231"/>
      <c r="V43" s="229">
        <v>45626</v>
      </c>
      <c r="W43" s="230"/>
      <c r="X43" s="231"/>
      <c r="Y43" s="232" t="s">
        <v>718</v>
      </c>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c r="AY43" s="422" t="s">
        <v>803</v>
      </c>
      <c r="AZ43" s="423"/>
      <c r="BA43" s="423"/>
      <c r="BB43" s="423"/>
      <c r="BC43" s="423"/>
      <c r="BD43" s="423"/>
      <c r="BE43" s="423"/>
      <c r="BF43" s="423"/>
      <c r="BG43" s="423"/>
      <c r="BH43" s="423"/>
      <c r="BI43" s="423"/>
      <c r="BJ43" s="423"/>
      <c r="BK43" s="423"/>
      <c r="BL43" s="423"/>
      <c r="BM43" s="423"/>
      <c r="BN43" s="424"/>
      <c r="BO43" s="275"/>
      <c r="BP43" s="276"/>
      <c r="BQ43" s="276"/>
      <c r="BR43" s="276"/>
      <c r="BS43" s="276"/>
      <c r="BT43" s="276"/>
      <c r="BU43" s="276"/>
      <c r="BV43" s="276"/>
      <c r="BW43" s="277"/>
      <c r="BX43" s="226">
        <v>520</v>
      </c>
      <c r="BY43" s="227"/>
      <c r="BZ43" s="227"/>
      <c r="CA43" s="228"/>
      <c r="CB43" s="226">
        <v>1</v>
      </c>
      <c r="CC43" s="227"/>
      <c r="CD43" s="228"/>
      <c r="CE43" s="235">
        <f t="shared" si="7"/>
        <v>520</v>
      </c>
      <c r="CF43" s="236"/>
      <c r="CG43" s="236"/>
      <c r="CH43" s="236"/>
      <c r="CI43" s="236"/>
      <c r="CJ43" s="236"/>
      <c r="CK43" s="237"/>
      <c r="CL43" s="226">
        <f t="shared" si="6"/>
        <v>1861948.24</v>
      </c>
      <c r="CM43" s="227"/>
      <c r="CN43" s="227"/>
      <c r="CO43" s="227"/>
      <c r="CP43" s="227"/>
      <c r="CQ43" s="227"/>
      <c r="CR43" s="227"/>
      <c r="CS43" s="228"/>
      <c r="CT43" s="13" t="s">
        <v>11</v>
      </c>
      <c r="CU43" s="14" t="s">
        <v>12</v>
      </c>
      <c r="CV43" s="14" t="s">
        <v>13</v>
      </c>
      <c r="CW43" s="14" t="s">
        <v>14</v>
      </c>
      <c r="CX43" s="247">
        <f t="shared" si="8"/>
        <v>1488051.76</v>
      </c>
      <c r="CY43" s="247"/>
      <c r="CZ43" s="247"/>
      <c r="DA43" s="247"/>
      <c r="DB43" s="247"/>
      <c r="DC43" s="247"/>
      <c r="DD43" s="247"/>
    </row>
    <row r="44" spans="2:109" ht="30" customHeight="1" x14ac:dyDescent="0.15">
      <c r="B44" s="554">
        <v>45268</v>
      </c>
      <c r="C44" s="554"/>
      <c r="D44" s="554"/>
      <c r="E44" s="554"/>
      <c r="F44" s="554"/>
      <c r="G44" s="414">
        <v>105</v>
      </c>
      <c r="H44" s="414"/>
      <c r="I44" s="414"/>
      <c r="J44" s="414"/>
      <c r="K44" s="414"/>
      <c r="L44" s="241" t="s">
        <v>141</v>
      </c>
      <c r="M44" s="221"/>
      <c r="N44" s="221"/>
      <c r="O44" s="221"/>
      <c r="P44" s="221"/>
      <c r="Q44" s="221"/>
      <c r="R44" s="222"/>
      <c r="S44" s="418"/>
      <c r="T44" s="418"/>
      <c r="U44" s="418"/>
      <c r="V44" s="418">
        <v>45652</v>
      </c>
      <c r="W44" s="418"/>
      <c r="X44" s="418"/>
      <c r="Y44" s="241" t="s">
        <v>381</v>
      </c>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2"/>
      <c r="AY44" s="241" t="s">
        <v>378</v>
      </c>
      <c r="AZ44" s="221"/>
      <c r="BA44" s="221"/>
      <c r="BB44" s="221"/>
      <c r="BC44" s="221"/>
      <c r="BD44" s="221"/>
      <c r="BE44" s="221"/>
      <c r="BF44" s="221"/>
      <c r="BG44" s="221"/>
      <c r="BH44" s="221"/>
      <c r="BI44" s="221"/>
      <c r="BJ44" s="221"/>
      <c r="BK44" s="221"/>
      <c r="BL44" s="221"/>
      <c r="BM44" s="221"/>
      <c r="BN44" s="222"/>
      <c r="BO44" s="259"/>
      <c r="BP44" s="259"/>
      <c r="BQ44" s="259"/>
      <c r="BR44" s="259"/>
      <c r="BS44" s="259"/>
      <c r="BT44" s="259"/>
      <c r="BU44" s="259"/>
      <c r="BV44" s="259"/>
      <c r="BW44" s="259"/>
      <c r="BX44" s="252">
        <v>1050</v>
      </c>
      <c r="BY44" s="252"/>
      <c r="BZ44" s="252"/>
      <c r="CA44" s="252"/>
      <c r="CB44" s="252">
        <v>1</v>
      </c>
      <c r="CC44" s="252"/>
      <c r="CD44" s="252"/>
      <c r="CE44" s="282">
        <f t="shared" si="7"/>
        <v>1050</v>
      </c>
      <c r="CF44" s="282"/>
      <c r="CG44" s="282"/>
      <c r="CH44" s="282"/>
      <c r="CI44" s="282"/>
      <c r="CJ44" s="282"/>
      <c r="CK44" s="282"/>
      <c r="CL44" s="226">
        <f t="shared" si="6"/>
        <v>1862998.24</v>
      </c>
      <c r="CM44" s="227"/>
      <c r="CN44" s="227"/>
      <c r="CO44" s="227"/>
      <c r="CP44" s="227"/>
      <c r="CQ44" s="227"/>
      <c r="CR44" s="227"/>
      <c r="CS44" s="228"/>
      <c r="CT44" s="14"/>
      <c r="CU44" s="14"/>
      <c r="CV44" s="14"/>
      <c r="CW44" s="14"/>
      <c r="CX44" s="247">
        <f t="shared" si="8"/>
        <v>1487001.76</v>
      </c>
      <c r="CY44" s="247"/>
      <c r="CZ44" s="247"/>
      <c r="DA44" s="247"/>
      <c r="DB44" s="247"/>
      <c r="DC44" s="247"/>
      <c r="DD44" s="247"/>
    </row>
    <row r="45" spans="2:109" ht="30" customHeight="1" x14ac:dyDescent="0.15">
      <c r="B45" s="554">
        <v>45268</v>
      </c>
      <c r="C45" s="554"/>
      <c r="D45" s="554"/>
      <c r="E45" s="554"/>
      <c r="F45" s="554"/>
      <c r="G45" s="414">
        <v>105</v>
      </c>
      <c r="H45" s="414"/>
      <c r="I45" s="414"/>
      <c r="J45" s="414"/>
      <c r="K45" s="414"/>
      <c r="L45" s="241" t="s">
        <v>141</v>
      </c>
      <c r="M45" s="221"/>
      <c r="N45" s="221"/>
      <c r="O45" s="221"/>
      <c r="P45" s="221"/>
      <c r="Q45" s="221"/>
      <c r="R45" s="222"/>
      <c r="S45" s="418"/>
      <c r="T45" s="418"/>
      <c r="U45" s="418"/>
      <c r="V45" s="418">
        <v>45652</v>
      </c>
      <c r="W45" s="418"/>
      <c r="X45" s="418"/>
      <c r="Y45" s="241" t="s">
        <v>382</v>
      </c>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2"/>
      <c r="AY45" s="241" t="s">
        <v>378</v>
      </c>
      <c r="AZ45" s="221"/>
      <c r="BA45" s="221"/>
      <c r="BB45" s="221"/>
      <c r="BC45" s="221"/>
      <c r="BD45" s="221"/>
      <c r="BE45" s="221"/>
      <c r="BF45" s="221"/>
      <c r="BG45" s="221"/>
      <c r="BH45" s="221"/>
      <c r="BI45" s="221"/>
      <c r="BJ45" s="221"/>
      <c r="BK45" s="221"/>
      <c r="BL45" s="221"/>
      <c r="BM45" s="221"/>
      <c r="BN45" s="222"/>
      <c r="BO45" s="259"/>
      <c r="BP45" s="259"/>
      <c r="BQ45" s="259"/>
      <c r="BR45" s="259"/>
      <c r="BS45" s="259"/>
      <c r="BT45" s="259"/>
      <c r="BU45" s="259"/>
      <c r="BV45" s="259"/>
      <c r="BW45" s="259"/>
      <c r="BX45" s="252">
        <v>1550</v>
      </c>
      <c r="BY45" s="252"/>
      <c r="BZ45" s="252"/>
      <c r="CA45" s="252"/>
      <c r="CB45" s="252">
        <v>1</v>
      </c>
      <c r="CC45" s="252"/>
      <c r="CD45" s="252"/>
      <c r="CE45" s="282">
        <f t="shared" si="7"/>
        <v>1550</v>
      </c>
      <c r="CF45" s="282"/>
      <c r="CG45" s="282"/>
      <c r="CH45" s="282"/>
      <c r="CI45" s="282"/>
      <c r="CJ45" s="282"/>
      <c r="CK45" s="282"/>
      <c r="CL45" s="226">
        <f t="shared" si="6"/>
        <v>1864548.24</v>
      </c>
      <c r="CM45" s="227"/>
      <c r="CN45" s="227"/>
      <c r="CO45" s="227"/>
      <c r="CP45" s="227"/>
      <c r="CQ45" s="227"/>
      <c r="CR45" s="227"/>
      <c r="CS45" s="228"/>
      <c r="CT45" s="14"/>
      <c r="CU45" s="14"/>
      <c r="CV45" s="14"/>
      <c r="CW45" s="14"/>
      <c r="CX45" s="247">
        <f t="shared" si="8"/>
        <v>1485451.76</v>
      </c>
      <c r="CY45" s="247"/>
      <c r="CZ45" s="247"/>
      <c r="DA45" s="247"/>
      <c r="DB45" s="247"/>
      <c r="DC45" s="247"/>
      <c r="DD45" s="247"/>
    </row>
    <row r="46" spans="2:109" s="12" customFormat="1" ht="30" customHeight="1" x14ac:dyDescent="0.15">
      <c r="B46" s="269">
        <v>45219</v>
      </c>
      <c r="C46" s="270"/>
      <c r="D46" s="270"/>
      <c r="E46" s="270"/>
      <c r="F46" s="271"/>
      <c r="G46" s="414">
        <v>108</v>
      </c>
      <c r="H46" s="414"/>
      <c r="I46" s="414"/>
      <c r="J46" s="414"/>
      <c r="K46" s="414"/>
      <c r="L46" s="241" t="s">
        <v>43</v>
      </c>
      <c r="M46" s="221"/>
      <c r="N46" s="221"/>
      <c r="O46" s="221"/>
      <c r="P46" s="221"/>
      <c r="Q46" s="221"/>
      <c r="R46" s="222"/>
      <c r="S46" s="418"/>
      <c r="T46" s="418"/>
      <c r="U46" s="418"/>
      <c r="V46" s="418">
        <v>45652</v>
      </c>
      <c r="W46" s="418"/>
      <c r="X46" s="418"/>
      <c r="Y46" s="241" t="s">
        <v>377</v>
      </c>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2"/>
      <c r="AY46" s="510" t="s">
        <v>394</v>
      </c>
      <c r="AZ46" s="511"/>
      <c r="BA46" s="511"/>
      <c r="BB46" s="511"/>
      <c r="BC46" s="511"/>
      <c r="BD46" s="511"/>
      <c r="BE46" s="511"/>
      <c r="BF46" s="511"/>
      <c r="BG46" s="511"/>
      <c r="BH46" s="511"/>
      <c r="BI46" s="511"/>
      <c r="BJ46" s="511"/>
      <c r="BK46" s="511"/>
      <c r="BL46" s="511"/>
      <c r="BM46" s="511"/>
      <c r="BN46" s="512"/>
      <c r="BO46" s="261" t="s">
        <v>401</v>
      </c>
      <c r="BP46" s="261"/>
      <c r="BQ46" s="261"/>
      <c r="BR46" s="261"/>
      <c r="BS46" s="261"/>
      <c r="BT46" s="261"/>
      <c r="BU46" s="261"/>
      <c r="BV46" s="261"/>
      <c r="BW46" s="261"/>
      <c r="BX46" s="252">
        <v>14000</v>
      </c>
      <c r="BY46" s="252"/>
      <c r="BZ46" s="252"/>
      <c r="CA46" s="252"/>
      <c r="CB46" s="252">
        <v>1</v>
      </c>
      <c r="CC46" s="252"/>
      <c r="CD46" s="252"/>
      <c r="CE46" s="282">
        <f>BX46*CB46</f>
        <v>14000</v>
      </c>
      <c r="CF46" s="282"/>
      <c r="CG46" s="282"/>
      <c r="CH46" s="282"/>
      <c r="CI46" s="282"/>
      <c r="CJ46" s="282"/>
      <c r="CK46" s="282"/>
      <c r="CL46" s="226">
        <f t="shared" si="6"/>
        <v>1878548.24</v>
      </c>
      <c r="CM46" s="227"/>
      <c r="CN46" s="227"/>
      <c r="CO46" s="227"/>
      <c r="CP46" s="227"/>
      <c r="CQ46" s="227"/>
      <c r="CR46" s="227"/>
      <c r="CS46" s="228"/>
      <c r="CT46" s="14"/>
      <c r="CU46" s="14"/>
      <c r="CV46" s="14"/>
      <c r="CW46" s="14"/>
      <c r="CX46" s="247">
        <f>3350000-CL46</f>
        <v>1471451.76</v>
      </c>
      <c r="CY46" s="247"/>
      <c r="CZ46" s="247"/>
      <c r="DA46" s="247"/>
      <c r="DB46" s="247"/>
      <c r="DC46" s="247"/>
      <c r="DD46" s="247"/>
      <c r="DE46" s="12" t="s">
        <v>504</v>
      </c>
    </row>
    <row r="47" spans="2:109" s="12" customFormat="1" ht="30" customHeight="1" x14ac:dyDescent="0.15">
      <c r="B47" s="269">
        <v>45220</v>
      </c>
      <c r="C47" s="270"/>
      <c r="D47" s="270"/>
      <c r="E47" s="270"/>
      <c r="F47" s="271"/>
      <c r="G47" s="414">
        <v>109</v>
      </c>
      <c r="H47" s="414"/>
      <c r="I47" s="414"/>
      <c r="J47" s="414"/>
      <c r="K47" s="414"/>
      <c r="L47" s="241" t="s">
        <v>43</v>
      </c>
      <c r="M47" s="221"/>
      <c r="N47" s="221"/>
      <c r="O47" s="221"/>
      <c r="P47" s="221"/>
      <c r="Q47" s="221"/>
      <c r="R47" s="222"/>
      <c r="S47" s="418"/>
      <c r="T47" s="418"/>
      <c r="U47" s="418"/>
      <c r="V47" s="418">
        <v>45652</v>
      </c>
      <c r="W47" s="418"/>
      <c r="X47" s="418"/>
      <c r="Y47" s="241" t="s">
        <v>693</v>
      </c>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2"/>
      <c r="AY47" s="241" t="s">
        <v>395</v>
      </c>
      <c r="AZ47" s="221"/>
      <c r="BA47" s="221"/>
      <c r="BB47" s="221"/>
      <c r="BC47" s="221"/>
      <c r="BD47" s="221"/>
      <c r="BE47" s="221"/>
      <c r="BF47" s="221"/>
      <c r="BG47" s="221"/>
      <c r="BH47" s="221"/>
      <c r="BI47" s="221"/>
      <c r="BJ47" s="221"/>
      <c r="BK47" s="221"/>
      <c r="BL47" s="221"/>
      <c r="BM47" s="221"/>
      <c r="BN47" s="222"/>
      <c r="BO47" s="261" t="s">
        <v>401</v>
      </c>
      <c r="BP47" s="261"/>
      <c r="BQ47" s="261"/>
      <c r="BR47" s="261"/>
      <c r="BS47" s="261"/>
      <c r="BT47" s="261"/>
      <c r="BU47" s="261"/>
      <c r="BV47" s="261"/>
      <c r="BW47" s="261"/>
      <c r="BX47" s="243">
        <v>14000</v>
      </c>
      <c r="BY47" s="243"/>
      <c r="BZ47" s="243"/>
      <c r="CA47" s="243"/>
      <c r="CB47" s="252">
        <v>1</v>
      </c>
      <c r="CC47" s="252"/>
      <c r="CD47" s="252"/>
      <c r="CE47" s="282">
        <f>BX47*CB47</f>
        <v>14000</v>
      </c>
      <c r="CF47" s="282"/>
      <c r="CG47" s="282"/>
      <c r="CH47" s="282"/>
      <c r="CI47" s="282"/>
      <c r="CJ47" s="282"/>
      <c r="CK47" s="282"/>
      <c r="CL47" s="226">
        <f t="shared" si="6"/>
        <v>1892548.24</v>
      </c>
      <c r="CM47" s="227"/>
      <c r="CN47" s="227"/>
      <c r="CO47" s="227"/>
      <c r="CP47" s="227"/>
      <c r="CQ47" s="227"/>
      <c r="CR47" s="227"/>
      <c r="CS47" s="228"/>
      <c r="CT47" s="14"/>
      <c r="CU47" s="14"/>
      <c r="CV47" s="14"/>
      <c r="CW47" s="14"/>
      <c r="CX47" s="247">
        <f>3350000-CL47</f>
        <v>1457451.76</v>
      </c>
      <c r="CY47" s="247"/>
      <c r="CZ47" s="247"/>
      <c r="DA47" s="247"/>
      <c r="DB47" s="247"/>
      <c r="DC47" s="247"/>
      <c r="DD47" s="247"/>
      <c r="DE47" s="12" t="s">
        <v>504</v>
      </c>
    </row>
    <row r="48" spans="2:109" s="12" customFormat="1" ht="30" customHeight="1" x14ac:dyDescent="0.15">
      <c r="B48" s="413">
        <v>45295</v>
      </c>
      <c r="C48" s="413"/>
      <c r="D48" s="413"/>
      <c r="E48" s="413"/>
      <c r="F48" s="413"/>
      <c r="G48" s="414" t="s">
        <v>649</v>
      </c>
      <c r="H48" s="414"/>
      <c r="I48" s="414"/>
      <c r="J48" s="414"/>
      <c r="K48" s="414"/>
      <c r="L48" s="241" t="s">
        <v>141</v>
      </c>
      <c r="M48" s="221"/>
      <c r="N48" s="221"/>
      <c r="O48" s="221"/>
      <c r="P48" s="221"/>
      <c r="Q48" s="221"/>
      <c r="R48" s="222"/>
      <c r="S48" s="418"/>
      <c r="T48" s="418"/>
      <c r="U48" s="418"/>
      <c r="V48" s="418">
        <v>45373</v>
      </c>
      <c r="W48" s="418"/>
      <c r="X48" s="418"/>
      <c r="Y48" s="241" t="s">
        <v>759</v>
      </c>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2"/>
      <c r="AY48" s="510" t="s">
        <v>515</v>
      </c>
      <c r="AZ48" s="511"/>
      <c r="BA48" s="511"/>
      <c r="BB48" s="511"/>
      <c r="BC48" s="511"/>
      <c r="BD48" s="511"/>
      <c r="BE48" s="511"/>
      <c r="BF48" s="511"/>
      <c r="BG48" s="511"/>
      <c r="BH48" s="511"/>
      <c r="BI48" s="511"/>
      <c r="BJ48" s="511"/>
      <c r="BK48" s="511"/>
      <c r="BL48" s="511"/>
      <c r="BM48" s="511"/>
      <c r="BN48" s="512"/>
      <c r="BO48" s="259"/>
      <c r="BP48" s="259"/>
      <c r="BQ48" s="259"/>
      <c r="BR48" s="259"/>
      <c r="BS48" s="259"/>
      <c r="BT48" s="259"/>
      <c r="BU48" s="259"/>
      <c r="BV48" s="259"/>
      <c r="BW48" s="259"/>
      <c r="BX48" s="252">
        <v>73860</v>
      </c>
      <c r="BY48" s="252"/>
      <c r="BZ48" s="252"/>
      <c r="CA48" s="252"/>
      <c r="CB48" s="252">
        <v>1</v>
      </c>
      <c r="CC48" s="252"/>
      <c r="CD48" s="252"/>
      <c r="CE48" s="226">
        <f t="shared" si="7"/>
        <v>73860</v>
      </c>
      <c r="CF48" s="227"/>
      <c r="CG48" s="227"/>
      <c r="CH48" s="227"/>
      <c r="CI48" s="227"/>
      <c r="CJ48" s="227"/>
      <c r="CK48" s="228"/>
      <c r="CL48" s="226">
        <f t="shared" si="6"/>
        <v>1966408.24</v>
      </c>
      <c r="CM48" s="227"/>
      <c r="CN48" s="227"/>
      <c r="CO48" s="227"/>
      <c r="CP48" s="227"/>
      <c r="CQ48" s="227"/>
      <c r="CR48" s="227"/>
      <c r="CS48" s="228"/>
      <c r="CT48" s="14"/>
      <c r="CU48" s="14"/>
      <c r="CV48" s="14"/>
      <c r="CW48" s="14"/>
      <c r="CX48" s="247">
        <f t="shared" si="8"/>
        <v>1383591.76</v>
      </c>
      <c r="CY48" s="247"/>
      <c r="CZ48" s="247"/>
      <c r="DA48" s="247"/>
      <c r="DB48" s="247"/>
      <c r="DC48" s="247"/>
      <c r="DD48" s="247"/>
    </row>
    <row r="49" spans="2:109" ht="30" customHeight="1" x14ac:dyDescent="0.15">
      <c r="B49" s="695"/>
      <c r="C49" s="695"/>
      <c r="D49" s="695"/>
      <c r="E49" s="695"/>
      <c r="F49" s="695"/>
      <c r="G49" s="414" t="s">
        <v>648</v>
      </c>
      <c r="H49" s="414"/>
      <c r="I49" s="414"/>
      <c r="J49" s="414"/>
      <c r="K49" s="414"/>
      <c r="L49" s="241" t="s">
        <v>141</v>
      </c>
      <c r="M49" s="221"/>
      <c r="N49" s="221"/>
      <c r="O49" s="221"/>
      <c r="P49" s="221"/>
      <c r="Q49" s="221"/>
      <c r="R49" s="222"/>
      <c r="S49" s="418"/>
      <c r="T49" s="418"/>
      <c r="U49" s="418"/>
      <c r="V49" s="418">
        <v>45351</v>
      </c>
      <c r="W49" s="418"/>
      <c r="X49" s="418"/>
      <c r="Y49" s="241" t="s">
        <v>668</v>
      </c>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s="241" t="s">
        <v>405</v>
      </c>
      <c r="AZ49" s="221"/>
      <c r="BA49" s="221"/>
      <c r="BB49" s="221"/>
      <c r="BC49" s="221"/>
      <c r="BD49" s="221"/>
      <c r="BE49" s="221"/>
      <c r="BF49" s="221"/>
      <c r="BG49" s="221"/>
      <c r="BH49" s="221"/>
      <c r="BI49" s="221"/>
      <c r="BJ49" s="221"/>
      <c r="BK49" s="221"/>
      <c r="BL49" s="221"/>
      <c r="BM49" s="221"/>
      <c r="BN49" s="222"/>
      <c r="BO49" s="259"/>
      <c r="BP49" s="259"/>
      <c r="BQ49" s="259"/>
      <c r="BR49" s="259"/>
      <c r="BS49" s="259"/>
      <c r="BT49" s="259"/>
      <c r="BU49" s="259"/>
      <c r="BV49" s="259"/>
      <c r="BW49" s="259"/>
      <c r="BX49" s="252">
        <v>51270</v>
      </c>
      <c r="BY49" s="252"/>
      <c r="BZ49" s="252"/>
      <c r="CA49" s="252"/>
      <c r="CB49" s="252">
        <v>1</v>
      </c>
      <c r="CC49" s="252"/>
      <c r="CD49" s="252"/>
      <c r="CE49" s="282">
        <f t="shared" si="7"/>
        <v>51270</v>
      </c>
      <c r="CF49" s="282"/>
      <c r="CG49" s="282"/>
      <c r="CH49" s="282"/>
      <c r="CI49" s="282"/>
      <c r="CJ49" s="282"/>
      <c r="CK49" s="282"/>
      <c r="CL49" s="226">
        <f t="shared" si="6"/>
        <v>2017678.24</v>
      </c>
      <c r="CM49" s="227"/>
      <c r="CN49" s="227"/>
      <c r="CO49" s="227"/>
      <c r="CP49" s="227"/>
      <c r="CQ49" s="227"/>
      <c r="CR49" s="227"/>
      <c r="CS49" s="228"/>
      <c r="CT49" s="14"/>
      <c r="CU49" s="14"/>
      <c r="CV49" s="14"/>
      <c r="CW49" s="14"/>
      <c r="CX49" s="247">
        <f t="shared" si="8"/>
        <v>1332321.76</v>
      </c>
      <c r="CY49" s="247"/>
      <c r="CZ49" s="247"/>
      <c r="DA49" s="247"/>
      <c r="DB49" s="247"/>
      <c r="DC49" s="247"/>
      <c r="DD49" s="247"/>
    </row>
    <row r="50" spans="2:109" ht="30" customHeight="1" x14ac:dyDescent="0.15">
      <c r="B50" s="554">
        <v>45302</v>
      </c>
      <c r="C50" s="554"/>
      <c r="D50" s="554"/>
      <c r="E50" s="554"/>
      <c r="F50" s="554"/>
      <c r="G50" s="414">
        <v>113</v>
      </c>
      <c r="H50" s="414"/>
      <c r="I50" s="414"/>
      <c r="J50" s="414"/>
      <c r="K50" s="414"/>
      <c r="L50" s="241" t="s">
        <v>141</v>
      </c>
      <c r="M50" s="221"/>
      <c r="N50" s="221"/>
      <c r="O50" s="221"/>
      <c r="P50" s="221"/>
      <c r="Q50" s="221"/>
      <c r="R50" s="222"/>
      <c r="S50" s="418">
        <v>45352</v>
      </c>
      <c r="T50" s="418"/>
      <c r="U50" s="418"/>
      <c r="V50" s="418">
        <v>45373</v>
      </c>
      <c r="W50" s="418"/>
      <c r="X50" s="418"/>
      <c r="Y50" s="241" t="s">
        <v>425</v>
      </c>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241" t="s">
        <v>669</v>
      </c>
      <c r="AZ50" s="221"/>
      <c r="BA50" s="221"/>
      <c r="BB50" s="221"/>
      <c r="BC50" s="221"/>
      <c r="BD50" s="221"/>
      <c r="BE50" s="221"/>
      <c r="BF50" s="221"/>
      <c r="BG50" s="221"/>
      <c r="BH50" s="221"/>
      <c r="BI50" s="221"/>
      <c r="BJ50" s="221"/>
      <c r="BK50" s="221"/>
      <c r="BL50" s="221"/>
      <c r="BM50" s="221"/>
      <c r="BN50" s="222"/>
      <c r="BO50" s="259"/>
      <c r="BP50" s="259"/>
      <c r="BQ50" s="259"/>
      <c r="BR50" s="259"/>
      <c r="BS50" s="259"/>
      <c r="BT50" s="259"/>
      <c r="BU50" s="259"/>
      <c r="BV50" s="259"/>
      <c r="BW50" s="259"/>
      <c r="BX50" s="252">
        <v>19800</v>
      </c>
      <c r="BY50" s="252"/>
      <c r="BZ50" s="252"/>
      <c r="CA50" s="252"/>
      <c r="CB50" s="252">
        <v>5</v>
      </c>
      <c r="CC50" s="252"/>
      <c r="CD50" s="252"/>
      <c r="CE50" s="282">
        <f t="shared" si="7"/>
        <v>99000</v>
      </c>
      <c r="CF50" s="282"/>
      <c r="CG50" s="282"/>
      <c r="CH50" s="282"/>
      <c r="CI50" s="282"/>
      <c r="CJ50" s="282"/>
      <c r="CK50" s="282"/>
      <c r="CL50" s="226">
        <f t="shared" si="6"/>
        <v>2116678.2400000002</v>
      </c>
      <c r="CM50" s="227"/>
      <c r="CN50" s="227"/>
      <c r="CO50" s="227"/>
      <c r="CP50" s="227"/>
      <c r="CQ50" s="227"/>
      <c r="CR50" s="227"/>
      <c r="CS50" s="228"/>
      <c r="CT50" s="14"/>
      <c r="CU50" s="14"/>
      <c r="CV50" s="14"/>
      <c r="CW50" s="14"/>
      <c r="CX50" s="247">
        <f t="shared" si="8"/>
        <v>1233321.7599999998</v>
      </c>
      <c r="CY50" s="247"/>
      <c r="CZ50" s="247"/>
      <c r="DA50" s="247"/>
      <c r="DB50" s="247"/>
      <c r="DC50" s="247"/>
      <c r="DD50" s="247"/>
    </row>
    <row r="51" spans="2:109" ht="30" customHeight="1" x14ac:dyDescent="0.15">
      <c r="B51" s="338">
        <v>45303</v>
      </c>
      <c r="C51" s="339"/>
      <c r="D51" s="339"/>
      <c r="E51" s="339"/>
      <c r="F51" s="340"/>
      <c r="G51" s="272">
        <v>114</v>
      </c>
      <c r="H51" s="273"/>
      <c r="I51" s="273"/>
      <c r="J51" s="273"/>
      <c r="K51" s="274"/>
      <c r="L51" s="241" t="s">
        <v>274</v>
      </c>
      <c r="M51" s="221"/>
      <c r="N51" s="221"/>
      <c r="O51" s="221"/>
      <c r="P51" s="221"/>
      <c r="Q51" s="221"/>
      <c r="R51" s="222"/>
      <c r="S51" s="688"/>
      <c r="T51" s="689"/>
      <c r="U51" s="690"/>
      <c r="V51" s="229">
        <v>45351</v>
      </c>
      <c r="W51" s="230"/>
      <c r="X51" s="231"/>
      <c r="Y51" s="275" t="s">
        <v>383</v>
      </c>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7"/>
      <c r="AY51" s="241"/>
      <c r="AZ51" s="221"/>
      <c r="BA51" s="221"/>
      <c r="BB51" s="221"/>
      <c r="BC51" s="221"/>
      <c r="BD51" s="221"/>
      <c r="BE51" s="221"/>
      <c r="BF51" s="221"/>
      <c r="BG51" s="221"/>
      <c r="BH51" s="221"/>
      <c r="BI51" s="221"/>
      <c r="BJ51" s="221"/>
      <c r="BK51" s="221"/>
      <c r="BL51" s="221"/>
      <c r="BM51" s="221"/>
      <c r="BN51" s="222"/>
      <c r="BO51" s="411" t="s">
        <v>278</v>
      </c>
      <c r="BP51" s="412"/>
      <c r="BQ51" s="412"/>
      <c r="BR51" s="412"/>
      <c r="BS51" s="221"/>
      <c r="BT51" s="221"/>
      <c r="BU51" s="221"/>
      <c r="BV51" s="221"/>
      <c r="BW51" s="222"/>
      <c r="BX51" s="226">
        <v>16500</v>
      </c>
      <c r="BY51" s="227"/>
      <c r="BZ51" s="227"/>
      <c r="CA51" s="228"/>
      <c r="CB51" s="226">
        <v>1</v>
      </c>
      <c r="CC51" s="227"/>
      <c r="CD51" s="228"/>
      <c r="CE51" s="226">
        <f t="shared" si="7"/>
        <v>16500</v>
      </c>
      <c r="CF51" s="227"/>
      <c r="CG51" s="227"/>
      <c r="CH51" s="227"/>
      <c r="CI51" s="227"/>
      <c r="CJ51" s="227"/>
      <c r="CK51" s="228"/>
      <c r="CL51" s="226">
        <f t="shared" si="6"/>
        <v>2133178.2400000002</v>
      </c>
      <c r="CM51" s="227"/>
      <c r="CN51" s="227"/>
      <c r="CO51" s="227"/>
      <c r="CP51" s="227"/>
      <c r="CQ51" s="227"/>
      <c r="CR51" s="227"/>
      <c r="CS51" s="228"/>
      <c r="CT51" s="15"/>
      <c r="CU51" s="15"/>
      <c r="CV51" s="15"/>
      <c r="CW51" s="15"/>
      <c r="CX51" s="247">
        <f t="shared" si="8"/>
        <v>1216821.7599999998</v>
      </c>
      <c r="CY51" s="247"/>
      <c r="CZ51" s="247"/>
      <c r="DA51" s="247"/>
      <c r="DB51" s="247"/>
      <c r="DC51" s="247"/>
      <c r="DD51" s="247"/>
    </row>
    <row r="52" spans="2:109" ht="31.5" customHeight="1" x14ac:dyDescent="0.15">
      <c r="B52" s="554">
        <v>45314</v>
      </c>
      <c r="C52" s="554"/>
      <c r="D52" s="554"/>
      <c r="E52" s="554"/>
      <c r="F52" s="554"/>
      <c r="G52" s="414">
        <v>124</v>
      </c>
      <c r="H52" s="414"/>
      <c r="I52" s="414"/>
      <c r="J52" s="414"/>
      <c r="K52" s="414"/>
      <c r="L52" s="241" t="s">
        <v>43</v>
      </c>
      <c r="M52" s="221"/>
      <c r="N52" s="221"/>
      <c r="O52" s="221"/>
      <c r="P52" s="221"/>
      <c r="Q52" s="221"/>
      <c r="R52" s="222"/>
      <c r="S52" s="418"/>
      <c r="T52" s="418"/>
      <c r="U52" s="418"/>
      <c r="V52" s="418">
        <v>45379</v>
      </c>
      <c r="W52" s="418"/>
      <c r="X52" s="418"/>
      <c r="Y52" s="241" t="s">
        <v>436</v>
      </c>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2"/>
      <c r="AY52" s="241" t="s">
        <v>435</v>
      </c>
      <c r="AZ52" s="221"/>
      <c r="BA52" s="221"/>
      <c r="BB52" s="221"/>
      <c r="BC52" s="221"/>
      <c r="BD52" s="221"/>
      <c r="BE52" s="221"/>
      <c r="BF52" s="221"/>
      <c r="BG52" s="221"/>
      <c r="BH52" s="221"/>
      <c r="BI52" s="221"/>
      <c r="BJ52" s="221"/>
      <c r="BK52" s="221"/>
      <c r="BL52" s="221"/>
      <c r="BM52" s="221"/>
      <c r="BN52" s="222"/>
      <c r="BO52" s="259"/>
      <c r="BP52" s="259"/>
      <c r="BQ52" s="259"/>
      <c r="BR52" s="259"/>
      <c r="BS52" s="259"/>
      <c r="BT52" s="259"/>
      <c r="BU52" s="259"/>
      <c r="BV52" s="259"/>
      <c r="BW52" s="259"/>
      <c r="BX52" s="252">
        <v>11000</v>
      </c>
      <c r="BY52" s="252"/>
      <c r="BZ52" s="252"/>
      <c r="CA52" s="252"/>
      <c r="CB52" s="252">
        <v>1</v>
      </c>
      <c r="CC52" s="252"/>
      <c r="CD52" s="252"/>
      <c r="CE52" s="226">
        <f t="shared" si="7"/>
        <v>11000</v>
      </c>
      <c r="CF52" s="227"/>
      <c r="CG52" s="227"/>
      <c r="CH52" s="227"/>
      <c r="CI52" s="227"/>
      <c r="CJ52" s="227"/>
      <c r="CK52" s="228"/>
      <c r="CL52" s="226">
        <f t="shared" si="6"/>
        <v>2144178.2400000002</v>
      </c>
      <c r="CM52" s="227"/>
      <c r="CN52" s="227"/>
      <c r="CO52" s="227"/>
      <c r="CP52" s="227"/>
      <c r="CQ52" s="227"/>
      <c r="CR52" s="227"/>
      <c r="CS52" s="228"/>
      <c r="CT52" s="14"/>
      <c r="CU52" s="14"/>
      <c r="CV52" s="14"/>
      <c r="CW52" s="14"/>
      <c r="CX52" s="247">
        <f t="shared" si="8"/>
        <v>1205821.7599999998</v>
      </c>
      <c r="CY52" s="247"/>
      <c r="CZ52" s="247"/>
      <c r="DA52" s="247"/>
      <c r="DB52" s="247"/>
      <c r="DC52" s="247"/>
      <c r="DD52" s="247"/>
    </row>
    <row r="53" spans="2:109" s="12" customFormat="1" ht="30" customHeight="1" x14ac:dyDescent="0.15">
      <c r="B53" s="269">
        <v>45317</v>
      </c>
      <c r="C53" s="270"/>
      <c r="D53" s="270"/>
      <c r="E53" s="270"/>
      <c r="F53" s="271"/>
      <c r="G53" s="414">
        <v>126</v>
      </c>
      <c r="H53" s="414"/>
      <c r="I53" s="414"/>
      <c r="J53" s="414"/>
      <c r="K53" s="414"/>
      <c r="L53" s="241" t="s">
        <v>43</v>
      </c>
      <c r="M53" s="221"/>
      <c r="N53" s="221"/>
      <c r="O53" s="221"/>
      <c r="P53" s="221"/>
      <c r="Q53" s="221"/>
      <c r="R53" s="222"/>
      <c r="S53" s="483"/>
      <c r="T53" s="483"/>
      <c r="U53" s="483"/>
      <c r="V53" s="418">
        <v>45379</v>
      </c>
      <c r="W53" s="418"/>
      <c r="X53" s="418"/>
      <c r="Y53" s="241" t="s">
        <v>377</v>
      </c>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2"/>
      <c r="AY53" s="510" t="s">
        <v>379</v>
      </c>
      <c r="AZ53" s="511"/>
      <c r="BA53" s="511"/>
      <c r="BB53" s="511"/>
      <c r="BC53" s="511"/>
      <c r="BD53" s="511"/>
      <c r="BE53" s="511"/>
      <c r="BF53" s="511"/>
      <c r="BG53" s="511"/>
      <c r="BH53" s="511"/>
      <c r="BI53" s="511"/>
      <c r="BJ53" s="511"/>
      <c r="BK53" s="511"/>
      <c r="BL53" s="511"/>
      <c r="BM53" s="511"/>
      <c r="BN53" s="512"/>
      <c r="BO53" s="261" t="s">
        <v>401</v>
      </c>
      <c r="BP53" s="261"/>
      <c r="BQ53" s="261"/>
      <c r="BR53" s="261"/>
      <c r="BS53" s="261"/>
      <c r="BT53" s="261"/>
      <c r="BU53" s="261"/>
      <c r="BV53" s="261"/>
      <c r="BW53" s="261"/>
      <c r="BX53" s="252">
        <v>19000</v>
      </c>
      <c r="BY53" s="252"/>
      <c r="BZ53" s="252"/>
      <c r="CA53" s="252"/>
      <c r="CB53" s="252">
        <v>1</v>
      </c>
      <c r="CC53" s="252"/>
      <c r="CD53" s="252"/>
      <c r="CE53" s="282">
        <v>19000</v>
      </c>
      <c r="CF53" s="282"/>
      <c r="CG53" s="282"/>
      <c r="CH53" s="282"/>
      <c r="CI53" s="282"/>
      <c r="CJ53" s="282"/>
      <c r="CK53" s="282"/>
      <c r="CL53" s="226">
        <f t="shared" si="6"/>
        <v>2163178.2400000002</v>
      </c>
      <c r="CM53" s="227"/>
      <c r="CN53" s="227"/>
      <c r="CO53" s="227"/>
      <c r="CP53" s="227"/>
      <c r="CQ53" s="227"/>
      <c r="CR53" s="227"/>
      <c r="CS53" s="228"/>
      <c r="CT53" s="14"/>
      <c r="CU53" s="14"/>
      <c r="CV53" s="14"/>
      <c r="CW53" s="14"/>
      <c r="CX53" s="247">
        <f>3350000-CL53</f>
        <v>1186821.7599999998</v>
      </c>
      <c r="CY53" s="247"/>
      <c r="CZ53" s="247"/>
      <c r="DA53" s="247"/>
      <c r="DB53" s="247"/>
      <c r="DC53" s="247"/>
      <c r="DD53" s="247"/>
      <c r="DE53" s="12" t="s">
        <v>504</v>
      </c>
    </row>
    <row r="54" spans="2:109" s="12" customFormat="1" ht="30" customHeight="1" x14ac:dyDescent="0.15">
      <c r="B54" s="269">
        <v>45329</v>
      </c>
      <c r="C54" s="270"/>
      <c r="D54" s="270"/>
      <c r="E54" s="270"/>
      <c r="F54" s="271"/>
      <c r="G54" s="414">
        <v>141</v>
      </c>
      <c r="H54" s="414"/>
      <c r="I54" s="414"/>
      <c r="J54" s="414"/>
      <c r="K54" s="414"/>
      <c r="L54" s="241" t="s">
        <v>43</v>
      </c>
      <c r="M54" s="221"/>
      <c r="N54" s="221"/>
      <c r="O54" s="221"/>
      <c r="P54" s="221"/>
      <c r="Q54" s="221"/>
      <c r="R54" s="222"/>
      <c r="S54" s="483"/>
      <c r="T54" s="483"/>
      <c r="U54" s="483"/>
      <c r="V54" s="442">
        <v>45338</v>
      </c>
      <c r="W54" s="442"/>
      <c r="X54" s="442"/>
      <c r="Y54" s="241" t="s">
        <v>377</v>
      </c>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2"/>
      <c r="AY54" s="510" t="s">
        <v>526</v>
      </c>
      <c r="AZ54" s="511"/>
      <c r="BA54" s="511"/>
      <c r="BB54" s="511"/>
      <c r="BC54" s="511"/>
      <c r="BD54" s="511"/>
      <c r="BE54" s="511"/>
      <c r="BF54" s="511"/>
      <c r="BG54" s="511"/>
      <c r="BH54" s="511"/>
      <c r="BI54" s="511"/>
      <c r="BJ54" s="511"/>
      <c r="BK54" s="511"/>
      <c r="BL54" s="511"/>
      <c r="BM54" s="511"/>
      <c r="BN54" s="512"/>
      <c r="BO54" s="261" t="s">
        <v>70</v>
      </c>
      <c r="BP54" s="261"/>
      <c r="BQ54" s="261"/>
      <c r="BR54" s="261"/>
      <c r="BS54" s="261"/>
      <c r="BT54" s="261"/>
      <c r="BU54" s="261"/>
      <c r="BV54" s="261"/>
      <c r="BW54" s="261"/>
      <c r="BX54" s="252">
        <v>22000</v>
      </c>
      <c r="BY54" s="252"/>
      <c r="BZ54" s="252"/>
      <c r="CA54" s="252"/>
      <c r="CB54" s="252">
        <v>1</v>
      </c>
      <c r="CC54" s="252"/>
      <c r="CD54" s="252"/>
      <c r="CE54" s="692">
        <f t="shared" si="7"/>
        <v>22000</v>
      </c>
      <c r="CF54" s="693"/>
      <c r="CG54" s="693"/>
      <c r="CH54" s="693"/>
      <c r="CI54" s="693"/>
      <c r="CJ54" s="693"/>
      <c r="CK54" s="694"/>
      <c r="CL54" s="226">
        <f t="shared" si="6"/>
        <v>2185178.2400000002</v>
      </c>
      <c r="CM54" s="227"/>
      <c r="CN54" s="227"/>
      <c r="CO54" s="227"/>
      <c r="CP54" s="227"/>
      <c r="CQ54" s="227"/>
      <c r="CR54" s="227"/>
      <c r="CS54" s="228"/>
      <c r="CT54" s="14"/>
      <c r="CU54" s="14"/>
      <c r="CV54" s="14"/>
      <c r="CW54" s="14"/>
      <c r="CX54" s="247">
        <f t="shared" si="8"/>
        <v>1164821.7599999998</v>
      </c>
      <c r="CY54" s="247"/>
      <c r="CZ54" s="247"/>
      <c r="DA54" s="247"/>
      <c r="DB54" s="247"/>
      <c r="DC54" s="247"/>
      <c r="DD54" s="247"/>
    </row>
    <row r="55" spans="2:109" s="12" customFormat="1" ht="30" customHeight="1" x14ac:dyDescent="0.15">
      <c r="B55" s="413">
        <v>45336</v>
      </c>
      <c r="C55" s="413"/>
      <c r="D55" s="413"/>
      <c r="E55" s="413"/>
      <c r="F55" s="413"/>
      <c r="G55" s="414" t="s">
        <v>640</v>
      </c>
      <c r="H55" s="414"/>
      <c r="I55" s="414"/>
      <c r="J55" s="414"/>
      <c r="K55" s="414"/>
      <c r="L55" s="241" t="s">
        <v>141</v>
      </c>
      <c r="M55" s="221"/>
      <c r="N55" s="221"/>
      <c r="O55" s="221"/>
      <c r="P55" s="221"/>
      <c r="Q55" s="221"/>
      <c r="R55" s="222"/>
      <c r="S55" s="471"/>
      <c r="T55" s="471"/>
      <c r="U55" s="471"/>
      <c r="V55" s="418">
        <v>45379</v>
      </c>
      <c r="W55" s="418"/>
      <c r="X55" s="418"/>
      <c r="Y55" s="241" t="s">
        <v>740</v>
      </c>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2"/>
      <c r="AY55" s="546" t="s">
        <v>509</v>
      </c>
      <c r="AZ55" s="547"/>
      <c r="BA55" s="547"/>
      <c r="BB55" s="547"/>
      <c r="BC55" s="547"/>
      <c r="BD55" s="547"/>
      <c r="BE55" s="547"/>
      <c r="BF55" s="547"/>
      <c r="BG55" s="547"/>
      <c r="BH55" s="547"/>
      <c r="BI55" s="547"/>
      <c r="BJ55" s="547"/>
      <c r="BK55" s="547"/>
      <c r="BL55" s="547"/>
      <c r="BM55" s="547"/>
      <c r="BN55" s="548"/>
      <c r="BO55" s="552"/>
      <c r="BP55" s="552"/>
      <c r="BQ55" s="552"/>
      <c r="BR55" s="552"/>
      <c r="BS55" s="552"/>
      <c r="BT55" s="552"/>
      <c r="BU55" s="552"/>
      <c r="BV55" s="552"/>
      <c r="BW55" s="552"/>
      <c r="BX55" s="553">
        <v>78130</v>
      </c>
      <c r="BY55" s="553"/>
      <c r="BZ55" s="553"/>
      <c r="CA55" s="553"/>
      <c r="CB55" s="553">
        <v>1</v>
      </c>
      <c r="CC55" s="553"/>
      <c r="CD55" s="553"/>
      <c r="CE55" s="692">
        <f>BX55*CB55</f>
        <v>78130</v>
      </c>
      <c r="CF55" s="693"/>
      <c r="CG55" s="693"/>
      <c r="CH55" s="693"/>
      <c r="CI55" s="693"/>
      <c r="CJ55" s="693"/>
      <c r="CK55" s="694"/>
      <c r="CL55" s="226">
        <f t="shared" si="6"/>
        <v>2263308.2400000002</v>
      </c>
      <c r="CM55" s="227"/>
      <c r="CN55" s="227"/>
      <c r="CO55" s="227"/>
      <c r="CP55" s="227"/>
      <c r="CQ55" s="227"/>
      <c r="CR55" s="227"/>
      <c r="CS55" s="228"/>
      <c r="CT55" s="15"/>
      <c r="CU55" s="15"/>
      <c r="CV55" s="15"/>
      <c r="CW55" s="15"/>
      <c r="CX55" s="247">
        <f t="shared" si="8"/>
        <v>1086691.7599999998</v>
      </c>
      <c r="CY55" s="247"/>
      <c r="CZ55" s="247"/>
      <c r="DA55" s="247"/>
      <c r="DB55" s="247"/>
      <c r="DC55" s="247"/>
      <c r="DD55" s="247"/>
    </row>
    <row r="56" spans="2:109" ht="30" customHeight="1" x14ac:dyDescent="0.15">
      <c r="B56" s="554">
        <v>45323</v>
      </c>
      <c r="C56" s="554"/>
      <c r="D56" s="554"/>
      <c r="E56" s="554"/>
      <c r="F56" s="554"/>
      <c r="G56" s="414" t="s">
        <v>641</v>
      </c>
      <c r="H56" s="414"/>
      <c r="I56" s="414"/>
      <c r="J56" s="414"/>
      <c r="K56" s="414"/>
      <c r="L56" s="241" t="s">
        <v>141</v>
      </c>
      <c r="M56" s="221"/>
      <c r="N56" s="221"/>
      <c r="O56" s="221"/>
      <c r="P56" s="221"/>
      <c r="Q56" s="221"/>
      <c r="R56" s="222"/>
      <c r="S56" s="418"/>
      <c r="T56" s="418"/>
      <c r="U56" s="418"/>
      <c r="V56" s="418">
        <v>45373</v>
      </c>
      <c r="W56" s="418"/>
      <c r="X56" s="418"/>
      <c r="Y56" s="275" t="s">
        <v>785</v>
      </c>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s="241" t="s">
        <v>514</v>
      </c>
      <c r="AZ56" s="221"/>
      <c r="BA56" s="221"/>
      <c r="BB56" s="221"/>
      <c r="BC56" s="221"/>
      <c r="BD56" s="221"/>
      <c r="BE56" s="221"/>
      <c r="BF56" s="221"/>
      <c r="BG56" s="221"/>
      <c r="BH56" s="221"/>
      <c r="BI56" s="221"/>
      <c r="BJ56" s="221"/>
      <c r="BK56" s="221"/>
      <c r="BL56" s="221"/>
      <c r="BM56" s="221"/>
      <c r="BN56" s="222"/>
      <c r="BO56" s="259"/>
      <c r="BP56" s="259"/>
      <c r="BQ56" s="259"/>
      <c r="BR56" s="259"/>
      <c r="BS56" s="259"/>
      <c r="BT56" s="259"/>
      <c r="BU56" s="259"/>
      <c r="BV56" s="259"/>
      <c r="BW56" s="259"/>
      <c r="BX56" s="252">
        <v>107210</v>
      </c>
      <c r="BY56" s="252"/>
      <c r="BZ56" s="252"/>
      <c r="CA56" s="252"/>
      <c r="CB56" s="252">
        <v>1</v>
      </c>
      <c r="CC56" s="252"/>
      <c r="CD56" s="252"/>
      <c r="CE56" s="226">
        <f t="shared" ref="CE56:CE75" si="9">BX56*CB56</f>
        <v>107210</v>
      </c>
      <c r="CF56" s="227"/>
      <c r="CG56" s="227"/>
      <c r="CH56" s="227"/>
      <c r="CI56" s="227"/>
      <c r="CJ56" s="227"/>
      <c r="CK56" s="228"/>
      <c r="CL56" s="226">
        <f t="shared" si="6"/>
        <v>2370518.2400000002</v>
      </c>
      <c r="CM56" s="227"/>
      <c r="CN56" s="227"/>
      <c r="CO56" s="227"/>
      <c r="CP56" s="227"/>
      <c r="CQ56" s="227"/>
      <c r="CR56" s="227"/>
      <c r="CS56" s="228"/>
      <c r="CT56" s="14"/>
      <c r="CU56" s="14"/>
      <c r="CV56" s="14"/>
      <c r="CW56" s="14"/>
      <c r="CX56" s="247">
        <f t="shared" si="8"/>
        <v>979481.75999999978</v>
      </c>
      <c r="CY56" s="247"/>
      <c r="CZ56" s="247"/>
      <c r="DA56" s="247"/>
      <c r="DB56" s="247"/>
      <c r="DC56" s="247"/>
      <c r="DD56" s="247"/>
    </row>
    <row r="57" spans="2:109" ht="30" customHeight="1" x14ac:dyDescent="0.15">
      <c r="B57" s="554">
        <v>45328</v>
      </c>
      <c r="C57" s="554"/>
      <c r="D57" s="554"/>
      <c r="E57" s="554"/>
      <c r="F57" s="554"/>
      <c r="G57" s="414" t="s">
        <v>642</v>
      </c>
      <c r="H57" s="414"/>
      <c r="I57" s="414"/>
      <c r="J57" s="414"/>
      <c r="K57" s="414"/>
      <c r="L57" s="241" t="s">
        <v>141</v>
      </c>
      <c r="M57" s="221"/>
      <c r="N57" s="221"/>
      <c r="O57" s="221"/>
      <c r="P57" s="221"/>
      <c r="Q57" s="221"/>
      <c r="R57" s="222"/>
      <c r="S57" s="418"/>
      <c r="T57" s="418"/>
      <c r="U57" s="418"/>
      <c r="V57" s="418">
        <v>45351</v>
      </c>
      <c r="W57" s="418"/>
      <c r="X57" s="418"/>
      <c r="Y57" s="275" t="s">
        <v>786</v>
      </c>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c r="AY57" s="241" t="s">
        <v>437</v>
      </c>
      <c r="AZ57" s="221"/>
      <c r="BA57" s="221"/>
      <c r="BB57" s="221"/>
      <c r="BC57" s="221"/>
      <c r="BD57" s="221"/>
      <c r="BE57" s="221"/>
      <c r="BF57" s="221"/>
      <c r="BG57" s="221"/>
      <c r="BH57" s="221"/>
      <c r="BI57" s="221"/>
      <c r="BJ57" s="221"/>
      <c r="BK57" s="221"/>
      <c r="BL57" s="221"/>
      <c r="BM57" s="221"/>
      <c r="BN57" s="222"/>
      <c r="BO57" s="259"/>
      <c r="BP57" s="259"/>
      <c r="BQ57" s="259"/>
      <c r="BR57" s="259"/>
      <c r="BS57" s="259"/>
      <c r="BT57" s="259"/>
      <c r="BU57" s="259"/>
      <c r="BV57" s="259"/>
      <c r="BW57" s="259"/>
      <c r="BX57" s="252">
        <v>68480</v>
      </c>
      <c r="BY57" s="252"/>
      <c r="BZ57" s="252"/>
      <c r="CA57" s="252"/>
      <c r="CB57" s="252">
        <v>1</v>
      </c>
      <c r="CC57" s="252"/>
      <c r="CD57" s="252"/>
      <c r="CE57" s="226">
        <f t="shared" si="9"/>
        <v>68480</v>
      </c>
      <c r="CF57" s="227"/>
      <c r="CG57" s="227"/>
      <c r="CH57" s="227"/>
      <c r="CI57" s="227"/>
      <c r="CJ57" s="227"/>
      <c r="CK57" s="228"/>
      <c r="CL57" s="226">
        <f t="shared" si="6"/>
        <v>2438998.2400000002</v>
      </c>
      <c r="CM57" s="227"/>
      <c r="CN57" s="227"/>
      <c r="CO57" s="227"/>
      <c r="CP57" s="227"/>
      <c r="CQ57" s="227"/>
      <c r="CR57" s="227"/>
      <c r="CS57" s="228"/>
      <c r="CT57" s="14"/>
      <c r="CU57" s="14"/>
      <c r="CV57" s="14"/>
      <c r="CW57" s="14"/>
      <c r="CX57" s="247">
        <f t="shared" si="8"/>
        <v>911001.75999999978</v>
      </c>
      <c r="CY57" s="247"/>
      <c r="CZ57" s="247"/>
      <c r="DA57" s="247"/>
      <c r="DB57" s="247"/>
      <c r="DC57" s="247"/>
      <c r="DD57" s="247"/>
    </row>
    <row r="58" spans="2:109" ht="30" customHeight="1" x14ac:dyDescent="0.15">
      <c r="B58" s="554">
        <v>45329</v>
      </c>
      <c r="C58" s="554"/>
      <c r="D58" s="554"/>
      <c r="E58" s="554"/>
      <c r="F58" s="554"/>
      <c r="G58" s="414" t="s">
        <v>643</v>
      </c>
      <c r="H58" s="414"/>
      <c r="I58" s="414"/>
      <c r="J58" s="414"/>
      <c r="K58" s="414"/>
      <c r="L58" s="241" t="s">
        <v>141</v>
      </c>
      <c r="M58" s="221"/>
      <c r="N58" s="221"/>
      <c r="O58" s="221"/>
      <c r="P58" s="221"/>
      <c r="Q58" s="221"/>
      <c r="R58" s="222"/>
      <c r="S58" s="418"/>
      <c r="T58" s="418"/>
      <c r="U58" s="418"/>
      <c r="V58" s="418">
        <v>45373</v>
      </c>
      <c r="W58" s="418"/>
      <c r="X58" s="418"/>
      <c r="Y58" s="275" t="s">
        <v>784</v>
      </c>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241" t="s">
        <v>516</v>
      </c>
      <c r="AZ58" s="221"/>
      <c r="BA58" s="221"/>
      <c r="BB58" s="221"/>
      <c r="BC58" s="221"/>
      <c r="BD58" s="221"/>
      <c r="BE58" s="221"/>
      <c r="BF58" s="221"/>
      <c r="BG58" s="221"/>
      <c r="BH58" s="221"/>
      <c r="BI58" s="221"/>
      <c r="BJ58" s="221"/>
      <c r="BK58" s="221"/>
      <c r="BL58" s="221"/>
      <c r="BM58" s="221"/>
      <c r="BN58" s="222"/>
      <c r="BO58" s="259"/>
      <c r="BP58" s="259"/>
      <c r="BQ58" s="259"/>
      <c r="BR58" s="259"/>
      <c r="BS58" s="259"/>
      <c r="BT58" s="259"/>
      <c r="BU58" s="259"/>
      <c r="BV58" s="259"/>
      <c r="BW58" s="259"/>
      <c r="BX58" s="252">
        <v>106620</v>
      </c>
      <c r="BY58" s="252"/>
      <c r="BZ58" s="252"/>
      <c r="CA58" s="252"/>
      <c r="CB58" s="252">
        <v>1</v>
      </c>
      <c r="CC58" s="252"/>
      <c r="CD58" s="252"/>
      <c r="CE58" s="226">
        <f t="shared" si="9"/>
        <v>106620</v>
      </c>
      <c r="CF58" s="227"/>
      <c r="CG58" s="227"/>
      <c r="CH58" s="227"/>
      <c r="CI58" s="227"/>
      <c r="CJ58" s="227"/>
      <c r="CK58" s="228"/>
      <c r="CL58" s="226">
        <f t="shared" si="6"/>
        <v>2545618.2400000002</v>
      </c>
      <c r="CM58" s="227"/>
      <c r="CN58" s="227"/>
      <c r="CO58" s="227"/>
      <c r="CP58" s="227"/>
      <c r="CQ58" s="227"/>
      <c r="CR58" s="227"/>
      <c r="CS58" s="228"/>
      <c r="CT58" s="14"/>
      <c r="CU58" s="14"/>
      <c r="CV58" s="14"/>
      <c r="CW58" s="14"/>
      <c r="CX58" s="247">
        <f t="shared" si="8"/>
        <v>804381.75999999978</v>
      </c>
      <c r="CY58" s="247"/>
      <c r="CZ58" s="247"/>
      <c r="DA58" s="247"/>
      <c r="DB58" s="247"/>
      <c r="DC58" s="247"/>
      <c r="DD58" s="247"/>
    </row>
    <row r="59" spans="2:109" s="134" customFormat="1" ht="30" customHeight="1" x14ac:dyDescent="0.15">
      <c r="B59" s="513">
        <v>45329</v>
      </c>
      <c r="C59" s="513"/>
      <c r="D59" s="513"/>
      <c r="E59" s="513"/>
      <c r="F59" s="513"/>
      <c r="G59" s="414" t="s">
        <v>644</v>
      </c>
      <c r="H59" s="414"/>
      <c r="I59" s="414"/>
      <c r="J59" s="414"/>
      <c r="K59" s="414"/>
      <c r="L59" s="241" t="s">
        <v>141</v>
      </c>
      <c r="M59" s="221"/>
      <c r="N59" s="221"/>
      <c r="O59" s="221"/>
      <c r="P59" s="221"/>
      <c r="Q59" s="221"/>
      <c r="R59" s="222"/>
      <c r="S59" s="441"/>
      <c r="T59" s="441"/>
      <c r="U59" s="441"/>
      <c r="V59" s="441">
        <v>45382</v>
      </c>
      <c r="W59" s="441"/>
      <c r="X59" s="441"/>
      <c r="Y59" s="275" t="s">
        <v>792</v>
      </c>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2"/>
      <c r="AY59" s="232" t="s">
        <v>559</v>
      </c>
      <c r="AZ59" s="233"/>
      <c r="BA59" s="233"/>
      <c r="BB59" s="233"/>
      <c r="BC59" s="233"/>
      <c r="BD59" s="233"/>
      <c r="BE59" s="233"/>
      <c r="BF59" s="233"/>
      <c r="BG59" s="233"/>
      <c r="BH59" s="233"/>
      <c r="BI59" s="233"/>
      <c r="BJ59" s="233"/>
      <c r="BK59" s="233"/>
      <c r="BL59" s="233"/>
      <c r="BM59" s="233"/>
      <c r="BN59" s="234"/>
      <c r="BO59" s="259"/>
      <c r="BP59" s="259"/>
      <c r="BQ59" s="259"/>
      <c r="BR59" s="259"/>
      <c r="BS59" s="259"/>
      <c r="BT59" s="259"/>
      <c r="BU59" s="259"/>
      <c r="BV59" s="259"/>
      <c r="BW59" s="259"/>
      <c r="BX59" s="252">
        <v>96290</v>
      </c>
      <c r="BY59" s="252"/>
      <c r="BZ59" s="252"/>
      <c r="CA59" s="252"/>
      <c r="CB59" s="252">
        <v>1</v>
      </c>
      <c r="CC59" s="252"/>
      <c r="CD59" s="252"/>
      <c r="CE59" s="235">
        <f t="shared" si="9"/>
        <v>96290</v>
      </c>
      <c r="CF59" s="236"/>
      <c r="CG59" s="236"/>
      <c r="CH59" s="236"/>
      <c r="CI59" s="236"/>
      <c r="CJ59" s="236"/>
      <c r="CK59" s="237"/>
      <c r="CL59" s="226">
        <f t="shared" si="6"/>
        <v>2641908.2400000002</v>
      </c>
      <c r="CM59" s="227"/>
      <c r="CN59" s="227"/>
      <c r="CO59" s="227"/>
      <c r="CP59" s="227"/>
      <c r="CQ59" s="227"/>
      <c r="CR59" s="227"/>
      <c r="CS59" s="228"/>
      <c r="CT59" s="136"/>
      <c r="CU59" s="136"/>
      <c r="CV59" s="136"/>
      <c r="CW59" s="136"/>
      <c r="CX59" s="247">
        <f t="shared" si="8"/>
        <v>708091.75999999978</v>
      </c>
      <c r="CY59" s="247"/>
      <c r="CZ59" s="247"/>
      <c r="DA59" s="247"/>
      <c r="DB59" s="247"/>
      <c r="DC59" s="247"/>
      <c r="DD59" s="247"/>
    </row>
    <row r="60" spans="2:109" ht="27.75" customHeight="1" x14ac:dyDescent="0.15">
      <c r="B60" s="554">
        <v>45329</v>
      </c>
      <c r="C60" s="554"/>
      <c r="D60" s="554"/>
      <c r="E60" s="554"/>
      <c r="F60" s="554"/>
      <c r="G60" s="414" t="s">
        <v>645</v>
      </c>
      <c r="H60" s="414"/>
      <c r="I60" s="414"/>
      <c r="J60" s="414"/>
      <c r="K60" s="414"/>
      <c r="L60" s="241" t="s">
        <v>141</v>
      </c>
      <c r="M60" s="221"/>
      <c r="N60" s="221"/>
      <c r="O60" s="221"/>
      <c r="P60" s="221"/>
      <c r="Q60" s="221"/>
      <c r="R60" s="222"/>
      <c r="S60" s="418"/>
      <c r="T60" s="418"/>
      <c r="U60" s="418"/>
      <c r="V60" s="418">
        <v>45379</v>
      </c>
      <c r="W60" s="418"/>
      <c r="X60" s="418"/>
      <c r="Y60" s="275" t="s">
        <v>741</v>
      </c>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2"/>
      <c r="AY60" s="241" t="s">
        <v>510</v>
      </c>
      <c r="AZ60" s="221"/>
      <c r="BA60" s="221"/>
      <c r="BB60" s="221"/>
      <c r="BC60" s="221"/>
      <c r="BD60" s="221"/>
      <c r="BE60" s="221"/>
      <c r="BF60" s="221"/>
      <c r="BG60" s="221"/>
      <c r="BH60" s="221"/>
      <c r="BI60" s="221"/>
      <c r="BJ60" s="221"/>
      <c r="BK60" s="221"/>
      <c r="BL60" s="221"/>
      <c r="BM60" s="221"/>
      <c r="BN60" s="222"/>
      <c r="BO60" s="663"/>
      <c r="BP60" s="663"/>
      <c r="BQ60" s="663"/>
      <c r="BR60" s="663"/>
      <c r="BS60" s="663"/>
      <c r="BT60" s="663"/>
      <c r="BU60" s="663"/>
      <c r="BV60" s="663"/>
      <c r="BW60" s="663"/>
      <c r="BX60" s="282">
        <v>87180</v>
      </c>
      <c r="BY60" s="282"/>
      <c r="BZ60" s="282"/>
      <c r="CA60" s="282"/>
      <c r="CB60" s="282">
        <v>1</v>
      </c>
      <c r="CC60" s="282"/>
      <c r="CD60" s="282"/>
      <c r="CE60" s="226">
        <f t="shared" si="9"/>
        <v>87180</v>
      </c>
      <c r="CF60" s="227"/>
      <c r="CG60" s="227"/>
      <c r="CH60" s="227"/>
      <c r="CI60" s="227"/>
      <c r="CJ60" s="227"/>
      <c r="CK60" s="228"/>
      <c r="CL60" s="226">
        <f t="shared" si="6"/>
        <v>2729088.24</v>
      </c>
      <c r="CM60" s="227"/>
      <c r="CN60" s="227"/>
      <c r="CO60" s="227"/>
      <c r="CP60" s="227"/>
      <c r="CQ60" s="227"/>
      <c r="CR60" s="227"/>
      <c r="CS60" s="228"/>
      <c r="CT60" s="132"/>
      <c r="CU60" s="132"/>
      <c r="CV60" s="132"/>
      <c r="CW60" s="132"/>
      <c r="CX60" s="247">
        <f t="shared" si="8"/>
        <v>620911.75999999978</v>
      </c>
      <c r="CY60" s="247"/>
      <c r="CZ60" s="247"/>
      <c r="DA60" s="247"/>
      <c r="DB60" s="247"/>
      <c r="DC60" s="247"/>
      <c r="DD60" s="247"/>
    </row>
    <row r="61" spans="2:109" s="12" customFormat="1" ht="27.75" customHeight="1" x14ac:dyDescent="0.15">
      <c r="B61" s="413">
        <v>45332</v>
      </c>
      <c r="C61" s="413"/>
      <c r="D61" s="413"/>
      <c r="E61" s="413"/>
      <c r="F61" s="413"/>
      <c r="G61" s="414" t="s">
        <v>646</v>
      </c>
      <c r="H61" s="414"/>
      <c r="I61" s="414"/>
      <c r="J61" s="414"/>
      <c r="K61" s="414"/>
      <c r="L61" s="241" t="s">
        <v>141</v>
      </c>
      <c r="M61" s="221"/>
      <c r="N61" s="221"/>
      <c r="O61" s="221"/>
      <c r="P61" s="221"/>
      <c r="Q61" s="221"/>
      <c r="R61" s="222"/>
      <c r="S61" s="418"/>
      <c r="T61" s="418"/>
      <c r="U61" s="418"/>
      <c r="V61" s="418">
        <v>45382</v>
      </c>
      <c r="W61" s="418"/>
      <c r="X61" s="418"/>
      <c r="Y61" s="275" t="s">
        <v>787</v>
      </c>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2"/>
      <c r="AY61" s="241" t="s">
        <v>558</v>
      </c>
      <c r="AZ61" s="221"/>
      <c r="BA61" s="221"/>
      <c r="BB61" s="221"/>
      <c r="BC61" s="221"/>
      <c r="BD61" s="221"/>
      <c r="BE61" s="221"/>
      <c r="BF61" s="221"/>
      <c r="BG61" s="221"/>
      <c r="BH61" s="221"/>
      <c r="BI61" s="221"/>
      <c r="BJ61" s="221"/>
      <c r="BK61" s="221"/>
      <c r="BL61" s="221"/>
      <c r="BM61" s="221"/>
      <c r="BN61" s="222"/>
      <c r="BO61" s="663"/>
      <c r="BP61" s="663"/>
      <c r="BQ61" s="663"/>
      <c r="BR61" s="663"/>
      <c r="BS61" s="663"/>
      <c r="BT61" s="663"/>
      <c r="BU61" s="663"/>
      <c r="BV61" s="663"/>
      <c r="BW61" s="663"/>
      <c r="BX61" s="282">
        <v>45340</v>
      </c>
      <c r="BY61" s="282"/>
      <c r="BZ61" s="282"/>
      <c r="CA61" s="282"/>
      <c r="CB61" s="282">
        <v>1</v>
      </c>
      <c r="CC61" s="282"/>
      <c r="CD61" s="282"/>
      <c r="CE61" s="226">
        <f t="shared" si="9"/>
        <v>45340</v>
      </c>
      <c r="CF61" s="227"/>
      <c r="CG61" s="227"/>
      <c r="CH61" s="227"/>
      <c r="CI61" s="227"/>
      <c r="CJ61" s="227"/>
      <c r="CK61" s="228"/>
      <c r="CL61" s="226">
        <f t="shared" si="6"/>
        <v>2774428.24</v>
      </c>
      <c r="CM61" s="227"/>
      <c r="CN61" s="227"/>
      <c r="CO61" s="227"/>
      <c r="CP61" s="227"/>
      <c r="CQ61" s="227"/>
      <c r="CR61" s="227"/>
      <c r="CS61" s="228"/>
      <c r="CT61" s="132"/>
      <c r="CU61" s="132"/>
      <c r="CV61" s="132"/>
      <c r="CW61" s="132"/>
      <c r="CX61" s="247">
        <f t="shared" si="8"/>
        <v>575571.75999999978</v>
      </c>
      <c r="CY61" s="247"/>
      <c r="CZ61" s="247"/>
      <c r="DA61" s="247"/>
      <c r="DB61" s="247"/>
      <c r="DC61" s="247"/>
      <c r="DD61" s="247"/>
    </row>
    <row r="62" spans="2:109" ht="27.75" customHeight="1" x14ac:dyDescent="0.15">
      <c r="B62" s="554">
        <v>45332</v>
      </c>
      <c r="C62" s="554"/>
      <c r="D62" s="554"/>
      <c r="E62" s="554"/>
      <c r="F62" s="554"/>
      <c r="G62" s="414" t="s">
        <v>647</v>
      </c>
      <c r="H62" s="414"/>
      <c r="I62" s="414"/>
      <c r="J62" s="414"/>
      <c r="K62" s="414"/>
      <c r="L62" s="241" t="s">
        <v>141</v>
      </c>
      <c r="M62" s="221"/>
      <c r="N62" s="221"/>
      <c r="O62" s="221"/>
      <c r="P62" s="221"/>
      <c r="Q62" s="221"/>
      <c r="R62" s="222"/>
      <c r="S62" s="418"/>
      <c r="T62" s="418"/>
      <c r="U62" s="418"/>
      <c r="V62" s="418">
        <v>45373</v>
      </c>
      <c r="W62" s="418"/>
      <c r="X62" s="418"/>
      <c r="Y62" s="275" t="s">
        <v>788</v>
      </c>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2"/>
      <c r="AY62" s="241" t="s">
        <v>513</v>
      </c>
      <c r="AZ62" s="221"/>
      <c r="BA62" s="221"/>
      <c r="BB62" s="221"/>
      <c r="BC62" s="221"/>
      <c r="BD62" s="221"/>
      <c r="BE62" s="221"/>
      <c r="BF62" s="221"/>
      <c r="BG62" s="221"/>
      <c r="BH62" s="221"/>
      <c r="BI62" s="221"/>
      <c r="BJ62" s="221"/>
      <c r="BK62" s="221"/>
      <c r="BL62" s="221"/>
      <c r="BM62" s="221"/>
      <c r="BN62" s="222"/>
      <c r="BO62" s="663"/>
      <c r="BP62" s="663"/>
      <c r="BQ62" s="663"/>
      <c r="BR62" s="663"/>
      <c r="BS62" s="663"/>
      <c r="BT62" s="663"/>
      <c r="BU62" s="663"/>
      <c r="BV62" s="663"/>
      <c r="BW62" s="663"/>
      <c r="BX62" s="282">
        <v>26920</v>
      </c>
      <c r="BY62" s="282"/>
      <c r="BZ62" s="282"/>
      <c r="CA62" s="282"/>
      <c r="CB62" s="282">
        <v>1</v>
      </c>
      <c r="CC62" s="282"/>
      <c r="CD62" s="282"/>
      <c r="CE62" s="226">
        <f t="shared" si="9"/>
        <v>26920</v>
      </c>
      <c r="CF62" s="227"/>
      <c r="CG62" s="227"/>
      <c r="CH62" s="227"/>
      <c r="CI62" s="227"/>
      <c r="CJ62" s="227"/>
      <c r="CK62" s="228"/>
      <c r="CL62" s="226">
        <f t="shared" si="6"/>
        <v>2801348.24</v>
      </c>
      <c r="CM62" s="227"/>
      <c r="CN62" s="227"/>
      <c r="CO62" s="227"/>
      <c r="CP62" s="227"/>
      <c r="CQ62" s="227"/>
      <c r="CR62" s="227"/>
      <c r="CS62" s="228"/>
      <c r="CT62" s="132"/>
      <c r="CU62" s="132"/>
      <c r="CV62" s="132"/>
      <c r="CW62" s="132"/>
      <c r="CX62" s="247">
        <f t="shared" si="8"/>
        <v>548651.75999999978</v>
      </c>
      <c r="CY62" s="247"/>
      <c r="CZ62" s="247"/>
      <c r="DA62" s="247"/>
      <c r="DB62" s="247"/>
      <c r="DC62" s="247"/>
      <c r="DD62" s="247"/>
    </row>
    <row r="63" spans="2:109" s="12" customFormat="1" ht="30" customHeight="1" x14ac:dyDescent="0.15">
      <c r="B63" s="269">
        <v>45335</v>
      </c>
      <c r="C63" s="270"/>
      <c r="D63" s="270"/>
      <c r="E63" s="270"/>
      <c r="F63" s="271"/>
      <c r="G63" s="272">
        <v>146</v>
      </c>
      <c r="H63" s="273"/>
      <c r="I63" s="273"/>
      <c r="J63" s="273"/>
      <c r="K63" s="274"/>
      <c r="L63" s="275" t="s">
        <v>125</v>
      </c>
      <c r="M63" s="276"/>
      <c r="N63" s="276"/>
      <c r="O63" s="276"/>
      <c r="P63" s="276"/>
      <c r="Q63" s="276"/>
      <c r="R63" s="277"/>
      <c r="S63" s="433"/>
      <c r="T63" s="434"/>
      <c r="U63" s="435"/>
      <c r="V63" s="229">
        <v>45373</v>
      </c>
      <c r="W63" s="230"/>
      <c r="X63" s="231"/>
      <c r="Y63" s="232" t="s">
        <v>673</v>
      </c>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232"/>
      <c r="AZ63" s="233"/>
      <c r="BA63" s="233"/>
      <c r="BB63" s="233"/>
      <c r="BC63" s="233"/>
      <c r="BD63" s="233"/>
      <c r="BE63" s="233"/>
      <c r="BF63" s="233"/>
      <c r="BG63" s="233"/>
      <c r="BH63" s="233"/>
      <c r="BI63" s="233"/>
      <c r="BJ63" s="233"/>
      <c r="BK63" s="233"/>
      <c r="BL63" s="233"/>
      <c r="BM63" s="233"/>
      <c r="BN63" s="234"/>
      <c r="BO63" s="232" t="s">
        <v>279</v>
      </c>
      <c r="BP63" s="233"/>
      <c r="BQ63" s="233"/>
      <c r="BR63" s="233"/>
      <c r="BS63" s="233"/>
      <c r="BT63" s="233"/>
      <c r="BU63" s="233"/>
      <c r="BV63" s="233"/>
      <c r="BW63" s="234"/>
      <c r="BX63" s="238">
        <v>14300</v>
      </c>
      <c r="BY63" s="239"/>
      <c r="BZ63" s="239"/>
      <c r="CA63" s="240"/>
      <c r="CB63" s="238">
        <v>1</v>
      </c>
      <c r="CC63" s="239"/>
      <c r="CD63" s="240"/>
      <c r="CE63" s="235">
        <f>BX63*CB63</f>
        <v>14300</v>
      </c>
      <c r="CF63" s="236"/>
      <c r="CG63" s="236"/>
      <c r="CH63" s="236"/>
      <c r="CI63" s="236"/>
      <c r="CJ63" s="236"/>
      <c r="CK63" s="237"/>
      <c r="CL63" s="226">
        <f t="shared" si="6"/>
        <v>2815648.24</v>
      </c>
      <c r="CM63" s="227"/>
      <c r="CN63" s="227"/>
      <c r="CO63" s="227"/>
      <c r="CP63" s="227"/>
      <c r="CQ63" s="227"/>
      <c r="CR63" s="227"/>
      <c r="CS63" s="228"/>
      <c r="CT63" s="15"/>
      <c r="CU63" s="15"/>
      <c r="CV63" s="15"/>
      <c r="CW63" s="15"/>
      <c r="CX63" s="247">
        <f t="shared" si="8"/>
        <v>534351.75999999978</v>
      </c>
      <c r="CY63" s="247"/>
      <c r="CZ63" s="247"/>
      <c r="DA63" s="247"/>
      <c r="DB63" s="247"/>
      <c r="DC63" s="247"/>
      <c r="DD63" s="247"/>
    </row>
    <row r="64" spans="2:109" s="12" customFormat="1" ht="30" customHeight="1" x14ac:dyDescent="0.15">
      <c r="B64" s="513">
        <v>45336</v>
      </c>
      <c r="C64" s="513"/>
      <c r="D64" s="513"/>
      <c r="E64" s="513"/>
      <c r="F64" s="513"/>
      <c r="G64" s="261" t="s">
        <v>694</v>
      </c>
      <c r="H64" s="261"/>
      <c r="I64" s="261"/>
      <c r="J64" s="261"/>
      <c r="K64" s="261"/>
      <c r="L64" s="232" t="s">
        <v>141</v>
      </c>
      <c r="M64" s="233"/>
      <c r="N64" s="233"/>
      <c r="O64" s="233"/>
      <c r="P64" s="233"/>
      <c r="Q64" s="233"/>
      <c r="R64" s="234"/>
      <c r="S64" s="441"/>
      <c r="T64" s="441"/>
      <c r="U64" s="441"/>
      <c r="V64" s="441">
        <v>45379</v>
      </c>
      <c r="W64" s="441"/>
      <c r="X64" s="441"/>
      <c r="Y64" s="232" t="s">
        <v>670</v>
      </c>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c r="AY64" s="510" t="s">
        <v>441</v>
      </c>
      <c r="AZ64" s="511"/>
      <c r="BA64" s="511"/>
      <c r="BB64" s="511"/>
      <c r="BC64" s="511"/>
      <c r="BD64" s="511"/>
      <c r="BE64" s="511"/>
      <c r="BF64" s="511"/>
      <c r="BG64" s="511"/>
      <c r="BH64" s="511"/>
      <c r="BI64" s="511"/>
      <c r="BJ64" s="511"/>
      <c r="BK64" s="511"/>
      <c r="BL64" s="511"/>
      <c r="BM64" s="511"/>
      <c r="BN64" s="512"/>
      <c r="BO64" s="552"/>
      <c r="BP64" s="552"/>
      <c r="BQ64" s="552"/>
      <c r="BR64" s="552"/>
      <c r="BS64" s="552"/>
      <c r="BT64" s="552"/>
      <c r="BU64" s="552"/>
      <c r="BV64" s="552"/>
      <c r="BW64" s="552"/>
      <c r="BX64" s="252">
        <v>44180</v>
      </c>
      <c r="BY64" s="252"/>
      <c r="BZ64" s="252"/>
      <c r="CA64" s="252"/>
      <c r="CB64" s="252">
        <v>1</v>
      </c>
      <c r="CC64" s="252"/>
      <c r="CD64" s="252"/>
      <c r="CE64" s="238">
        <f t="shared" si="9"/>
        <v>44180</v>
      </c>
      <c r="CF64" s="239"/>
      <c r="CG64" s="239"/>
      <c r="CH64" s="239"/>
      <c r="CI64" s="239"/>
      <c r="CJ64" s="239"/>
      <c r="CK64" s="240"/>
      <c r="CL64" s="226">
        <f t="shared" si="6"/>
        <v>2859828.24</v>
      </c>
      <c r="CM64" s="227"/>
      <c r="CN64" s="227"/>
      <c r="CO64" s="227"/>
      <c r="CP64" s="227"/>
      <c r="CQ64" s="227"/>
      <c r="CR64" s="227"/>
      <c r="CS64" s="228"/>
      <c r="CT64" s="15"/>
      <c r="CU64" s="15"/>
      <c r="CV64" s="15"/>
      <c r="CW64" s="15"/>
      <c r="CX64" s="247">
        <f t="shared" si="8"/>
        <v>490171.75999999978</v>
      </c>
      <c r="CY64" s="247"/>
      <c r="CZ64" s="247"/>
      <c r="DA64" s="247"/>
      <c r="DB64" s="247"/>
      <c r="DC64" s="247"/>
      <c r="DD64" s="247"/>
    </row>
    <row r="65" spans="2:108" s="12" customFormat="1" ht="30" customHeight="1" x14ac:dyDescent="0.15">
      <c r="B65" s="513">
        <v>45336</v>
      </c>
      <c r="C65" s="513"/>
      <c r="D65" s="513"/>
      <c r="E65" s="513"/>
      <c r="F65" s="513"/>
      <c r="G65" s="261" t="s">
        <v>694</v>
      </c>
      <c r="H65" s="261"/>
      <c r="I65" s="261"/>
      <c r="J65" s="261"/>
      <c r="K65" s="261"/>
      <c r="L65" s="232" t="s">
        <v>141</v>
      </c>
      <c r="M65" s="233"/>
      <c r="N65" s="233"/>
      <c r="O65" s="233"/>
      <c r="P65" s="233"/>
      <c r="Q65" s="233"/>
      <c r="R65" s="234"/>
      <c r="S65" s="441"/>
      <c r="T65" s="441"/>
      <c r="U65" s="441"/>
      <c r="V65" s="441">
        <v>45379</v>
      </c>
      <c r="W65" s="441"/>
      <c r="X65" s="441"/>
      <c r="Y65" s="232" t="s">
        <v>671</v>
      </c>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4"/>
      <c r="AY65" s="510" t="s">
        <v>442</v>
      </c>
      <c r="AZ65" s="511"/>
      <c r="BA65" s="511"/>
      <c r="BB65" s="511"/>
      <c r="BC65" s="511"/>
      <c r="BD65" s="511"/>
      <c r="BE65" s="511"/>
      <c r="BF65" s="511"/>
      <c r="BG65" s="511"/>
      <c r="BH65" s="511"/>
      <c r="BI65" s="511"/>
      <c r="BJ65" s="511"/>
      <c r="BK65" s="511"/>
      <c r="BL65" s="511"/>
      <c r="BM65" s="511"/>
      <c r="BN65" s="512"/>
      <c r="BO65" s="552"/>
      <c r="BP65" s="552"/>
      <c r="BQ65" s="552"/>
      <c r="BR65" s="552"/>
      <c r="BS65" s="552"/>
      <c r="BT65" s="552"/>
      <c r="BU65" s="552"/>
      <c r="BV65" s="552"/>
      <c r="BW65" s="552"/>
      <c r="BX65" s="252">
        <v>67140</v>
      </c>
      <c r="BY65" s="252"/>
      <c r="BZ65" s="252"/>
      <c r="CA65" s="252"/>
      <c r="CB65" s="252">
        <v>1</v>
      </c>
      <c r="CC65" s="252"/>
      <c r="CD65" s="252"/>
      <c r="CE65" s="238">
        <f t="shared" si="9"/>
        <v>67140</v>
      </c>
      <c r="CF65" s="239"/>
      <c r="CG65" s="239"/>
      <c r="CH65" s="239"/>
      <c r="CI65" s="239"/>
      <c r="CJ65" s="239"/>
      <c r="CK65" s="240"/>
      <c r="CL65" s="226">
        <f t="shared" si="6"/>
        <v>2926968.24</v>
      </c>
      <c r="CM65" s="227"/>
      <c r="CN65" s="227"/>
      <c r="CO65" s="227"/>
      <c r="CP65" s="227"/>
      <c r="CQ65" s="227"/>
      <c r="CR65" s="227"/>
      <c r="CS65" s="228"/>
      <c r="CT65" s="15"/>
      <c r="CU65" s="15"/>
      <c r="CV65" s="15"/>
      <c r="CW65" s="15"/>
      <c r="CX65" s="247">
        <f t="shared" si="8"/>
        <v>423031.75999999978</v>
      </c>
      <c r="CY65" s="247"/>
      <c r="CZ65" s="247"/>
      <c r="DA65" s="247"/>
      <c r="DB65" s="247"/>
      <c r="DC65" s="247"/>
      <c r="DD65" s="247"/>
    </row>
    <row r="66" spans="2:108" ht="27.75" customHeight="1" x14ac:dyDescent="0.15">
      <c r="B66" s="554">
        <v>45338</v>
      </c>
      <c r="C66" s="554"/>
      <c r="D66" s="554"/>
      <c r="E66" s="554"/>
      <c r="F66" s="554"/>
      <c r="G66" s="315" t="s">
        <v>695</v>
      </c>
      <c r="H66" s="315"/>
      <c r="I66" s="315"/>
      <c r="J66" s="315"/>
      <c r="K66" s="315"/>
      <c r="L66" s="241" t="s">
        <v>141</v>
      </c>
      <c r="M66" s="221"/>
      <c r="N66" s="221"/>
      <c r="O66" s="221"/>
      <c r="P66" s="221"/>
      <c r="Q66" s="221"/>
      <c r="R66" s="222"/>
      <c r="S66" s="418"/>
      <c r="T66" s="418"/>
      <c r="U66" s="418"/>
      <c r="V66" s="418">
        <v>45379</v>
      </c>
      <c r="W66" s="418"/>
      <c r="X66" s="418"/>
      <c r="Y66" s="275" t="s">
        <v>790</v>
      </c>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241" t="s">
        <v>521</v>
      </c>
      <c r="AZ66" s="221"/>
      <c r="BA66" s="221"/>
      <c r="BB66" s="221"/>
      <c r="BC66" s="221"/>
      <c r="BD66" s="221"/>
      <c r="BE66" s="221"/>
      <c r="BF66" s="221"/>
      <c r="BG66" s="221"/>
      <c r="BH66" s="221"/>
      <c r="BI66" s="221"/>
      <c r="BJ66" s="221"/>
      <c r="BK66" s="221"/>
      <c r="BL66" s="221"/>
      <c r="BM66" s="221"/>
      <c r="BN66" s="222"/>
      <c r="BO66" s="662" t="s">
        <v>672</v>
      </c>
      <c r="BP66" s="662"/>
      <c r="BQ66" s="662"/>
      <c r="BR66" s="662"/>
      <c r="BS66" s="662"/>
      <c r="BT66" s="662"/>
      <c r="BU66" s="662"/>
      <c r="BV66" s="662"/>
      <c r="BW66" s="662"/>
      <c r="BX66" s="252">
        <v>1160</v>
      </c>
      <c r="BY66" s="252"/>
      <c r="BZ66" s="252"/>
      <c r="CA66" s="252"/>
      <c r="CB66" s="252">
        <v>1</v>
      </c>
      <c r="CC66" s="252"/>
      <c r="CD66" s="252"/>
      <c r="CE66" s="226">
        <f t="shared" si="9"/>
        <v>1160</v>
      </c>
      <c r="CF66" s="227"/>
      <c r="CG66" s="227"/>
      <c r="CH66" s="227"/>
      <c r="CI66" s="227"/>
      <c r="CJ66" s="227"/>
      <c r="CK66" s="228"/>
      <c r="CL66" s="226">
        <f t="shared" si="6"/>
        <v>2928128.24</v>
      </c>
      <c r="CM66" s="227"/>
      <c r="CN66" s="227"/>
      <c r="CO66" s="227"/>
      <c r="CP66" s="227"/>
      <c r="CQ66" s="227"/>
      <c r="CR66" s="227"/>
      <c r="CS66" s="228"/>
      <c r="CT66" s="14"/>
      <c r="CU66" s="14"/>
      <c r="CV66" s="14"/>
      <c r="CW66" s="14"/>
      <c r="CX66" s="247">
        <f t="shared" si="8"/>
        <v>421871.75999999978</v>
      </c>
      <c r="CY66" s="247"/>
      <c r="CZ66" s="247"/>
      <c r="DA66" s="247"/>
      <c r="DB66" s="247"/>
      <c r="DC66" s="247"/>
      <c r="DD66" s="247"/>
    </row>
    <row r="67" spans="2:108" s="12" customFormat="1" ht="27.75" customHeight="1" x14ac:dyDescent="0.15">
      <c r="B67" s="413">
        <v>45338</v>
      </c>
      <c r="C67" s="413"/>
      <c r="D67" s="413"/>
      <c r="E67" s="413"/>
      <c r="F67" s="413"/>
      <c r="G67" s="315" t="s">
        <v>695</v>
      </c>
      <c r="H67" s="315"/>
      <c r="I67" s="315"/>
      <c r="J67" s="315"/>
      <c r="K67" s="315"/>
      <c r="L67" s="241" t="s">
        <v>141</v>
      </c>
      <c r="M67" s="221"/>
      <c r="N67" s="221"/>
      <c r="O67" s="221"/>
      <c r="P67" s="221"/>
      <c r="Q67" s="221"/>
      <c r="R67" s="222"/>
      <c r="S67" s="418"/>
      <c r="T67" s="418"/>
      <c r="U67" s="418"/>
      <c r="V67" s="418">
        <v>45379</v>
      </c>
      <c r="W67" s="418"/>
      <c r="X67" s="418"/>
      <c r="Y67" s="275" t="s">
        <v>789</v>
      </c>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2"/>
      <c r="AY67" s="241" t="s">
        <v>522</v>
      </c>
      <c r="AZ67" s="221"/>
      <c r="BA67" s="221"/>
      <c r="BB67" s="221"/>
      <c r="BC67" s="221"/>
      <c r="BD67" s="221"/>
      <c r="BE67" s="221"/>
      <c r="BF67" s="221"/>
      <c r="BG67" s="221"/>
      <c r="BH67" s="221"/>
      <c r="BI67" s="221"/>
      <c r="BJ67" s="221"/>
      <c r="BK67" s="221"/>
      <c r="BL67" s="221"/>
      <c r="BM67" s="221"/>
      <c r="BN67" s="222"/>
      <c r="BO67" s="662" t="s">
        <v>520</v>
      </c>
      <c r="BP67" s="662"/>
      <c r="BQ67" s="662"/>
      <c r="BR67" s="662"/>
      <c r="BS67" s="662"/>
      <c r="BT67" s="662"/>
      <c r="BU67" s="662"/>
      <c r="BV67" s="662"/>
      <c r="BW67" s="662"/>
      <c r="BX67" s="252">
        <v>1440</v>
      </c>
      <c r="BY67" s="252"/>
      <c r="BZ67" s="252"/>
      <c r="CA67" s="252"/>
      <c r="CB67" s="252">
        <v>1</v>
      </c>
      <c r="CC67" s="252"/>
      <c r="CD67" s="252"/>
      <c r="CE67" s="226">
        <f t="shared" si="9"/>
        <v>1440</v>
      </c>
      <c r="CF67" s="227"/>
      <c r="CG67" s="227"/>
      <c r="CH67" s="227"/>
      <c r="CI67" s="227"/>
      <c r="CJ67" s="227"/>
      <c r="CK67" s="228"/>
      <c r="CL67" s="226">
        <f t="shared" si="6"/>
        <v>2929568.24</v>
      </c>
      <c r="CM67" s="227"/>
      <c r="CN67" s="227"/>
      <c r="CO67" s="227"/>
      <c r="CP67" s="227"/>
      <c r="CQ67" s="227"/>
      <c r="CR67" s="227"/>
      <c r="CS67" s="228"/>
      <c r="CT67" s="14"/>
      <c r="CU67" s="14"/>
      <c r="CV67" s="14"/>
      <c r="CW67" s="14"/>
      <c r="CX67" s="247">
        <f t="shared" si="8"/>
        <v>420431.75999999978</v>
      </c>
      <c r="CY67" s="247"/>
      <c r="CZ67" s="247"/>
      <c r="DA67" s="247"/>
      <c r="DB67" s="247"/>
      <c r="DC67" s="247"/>
      <c r="DD67" s="247"/>
    </row>
    <row r="68" spans="2:108" ht="27.75" customHeight="1" x14ac:dyDescent="0.15">
      <c r="B68" s="554">
        <v>45338</v>
      </c>
      <c r="C68" s="554"/>
      <c r="D68" s="554"/>
      <c r="E68" s="554"/>
      <c r="F68" s="554"/>
      <c r="G68" s="315" t="s">
        <v>695</v>
      </c>
      <c r="H68" s="315"/>
      <c r="I68" s="315"/>
      <c r="J68" s="315"/>
      <c r="K68" s="315"/>
      <c r="L68" s="241" t="s">
        <v>125</v>
      </c>
      <c r="M68" s="221"/>
      <c r="N68" s="221"/>
      <c r="O68" s="221"/>
      <c r="P68" s="221"/>
      <c r="Q68" s="221"/>
      <c r="R68" s="222"/>
      <c r="S68" s="418"/>
      <c r="T68" s="418"/>
      <c r="U68" s="418"/>
      <c r="V68" s="418">
        <v>45379</v>
      </c>
      <c r="W68" s="418"/>
      <c r="X68" s="418"/>
      <c r="Y68" s="275" t="s">
        <v>791</v>
      </c>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2"/>
      <c r="AY68" s="241" t="s">
        <v>522</v>
      </c>
      <c r="AZ68" s="221"/>
      <c r="BA68" s="221"/>
      <c r="BB68" s="221"/>
      <c r="BC68" s="221"/>
      <c r="BD68" s="221"/>
      <c r="BE68" s="221"/>
      <c r="BF68" s="221"/>
      <c r="BG68" s="221"/>
      <c r="BH68" s="221"/>
      <c r="BI68" s="221"/>
      <c r="BJ68" s="221"/>
      <c r="BK68" s="221"/>
      <c r="BL68" s="221"/>
      <c r="BM68" s="221"/>
      <c r="BN68" s="222"/>
      <c r="BO68" s="662"/>
      <c r="BP68" s="662"/>
      <c r="BQ68" s="662"/>
      <c r="BR68" s="662"/>
      <c r="BS68" s="662"/>
      <c r="BT68" s="662"/>
      <c r="BU68" s="662"/>
      <c r="BV68" s="662"/>
      <c r="BW68" s="662"/>
      <c r="BX68" s="252">
        <v>1300</v>
      </c>
      <c r="BY68" s="252"/>
      <c r="BZ68" s="252"/>
      <c r="CA68" s="252"/>
      <c r="CB68" s="252">
        <v>1</v>
      </c>
      <c r="CC68" s="252"/>
      <c r="CD68" s="252"/>
      <c r="CE68" s="226">
        <f t="shared" si="9"/>
        <v>1300</v>
      </c>
      <c r="CF68" s="227"/>
      <c r="CG68" s="227"/>
      <c r="CH68" s="227"/>
      <c r="CI68" s="227"/>
      <c r="CJ68" s="227"/>
      <c r="CK68" s="228"/>
      <c r="CL68" s="226">
        <f t="shared" si="6"/>
        <v>2930868.24</v>
      </c>
      <c r="CM68" s="227"/>
      <c r="CN68" s="227"/>
      <c r="CO68" s="227"/>
      <c r="CP68" s="227"/>
      <c r="CQ68" s="227"/>
      <c r="CR68" s="227"/>
      <c r="CS68" s="228"/>
      <c r="CT68" s="14"/>
      <c r="CU68" s="14"/>
      <c r="CV68" s="14"/>
      <c r="CW68" s="14"/>
      <c r="CX68" s="247">
        <f t="shared" si="8"/>
        <v>419131.75999999978</v>
      </c>
      <c r="CY68" s="247"/>
      <c r="CZ68" s="247"/>
      <c r="DA68" s="247"/>
      <c r="DB68" s="247"/>
      <c r="DC68" s="247"/>
      <c r="DD68" s="247"/>
    </row>
    <row r="69" spans="2:108" ht="27.75" customHeight="1" x14ac:dyDescent="0.15">
      <c r="B69" s="554">
        <v>45338</v>
      </c>
      <c r="C69" s="554"/>
      <c r="D69" s="554"/>
      <c r="E69" s="554"/>
      <c r="F69" s="554"/>
      <c r="G69" s="315" t="s">
        <v>695</v>
      </c>
      <c r="H69" s="315"/>
      <c r="I69" s="315"/>
      <c r="J69" s="315"/>
      <c r="K69" s="315"/>
      <c r="L69" s="241"/>
      <c r="M69" s="221"/>
      <c r="N69" s="221"/>
      <c r="O69" s="221"/>
      <c r="P69" s="221"/>
      <c r="Q69" s="221"/>
      <c r="R69" s="222"/>
      <c r="S69" s="418"/>
      <c r="T69" s="418"/>
      <c r="U69" s="418"/>
      <c r="V69" s="418">
        <v>45379</v>
      </c>
      <c r="W69" s="418"/>
      <c r="X69" s="418"/>
      <c r="Y69" s="241" t="s">
        <v>538</v>
      </c>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2"/>
      <c r="AY69" s="241"/>
      <c r="AZ69" s="221"/>
      <c r="BA69" s="221"/>
      <c r="BB69" s="221"/>
      <c r="BC69" s="221"/>
      <c r="BD69" s="221"/>
      <c r="BE69" s="221"/>
      <c r="BF69" s="221"/>
      <c r="BG69" s="221"/>
      <c r="BH69" s="221"/>
      <c r="BI69" s="221"/>
      <c r="BJ69" s="221"/>
      <c r="BK69" s="221"/>
      <c r="BL69" s="221"/>
      <c r="BM69" s="221"/>
      <c r="BN69" s="222"/>
      <c r="BO69" s="662"/>
      <c r="BP69" s="662"/>
      <c r="BQ69" s="662"/>
      <c r="BR69" s="662"/>
      <c r="BS69" s="662"/>
      <c r="BT69" s="662"/>
      <c r="BU69" s="662"/>
      <c r="BV69" s="662"/>
      <c r="BW69" s="662"/>
      <c r="BX69" s="243">
        <v>311</v>
      </c>
      <c r="BY69" s="243"/>
      <c r="BZ69" s="243"/>
      <c r="CA69" s="243"/>
      <c r="CB69" s="252">
        <v>1</v>
      </c>
      <c r="CC69" s="252"/>
      <c r="CD69" s="252"/>
      <c r="CE69" s="226">
        <f t="shared" ref="CE69" si="10">BX69*CB69</f>
        <v>311</v>
      </c>
      <c r="CF69" s="227"/>
      <c r="CG69" s="227"/>
      <c r="CH69" s="227"/>
      <c r="CI69" s="227"/>
      <c r="CJ69" s="227"/>
      <c r="CK69" s="228"/>
      <c r="CL69" s="226">
        <f t="shared" si="6"/>
        <v>2931179.24</v>
      </c>
      <c r="CM69" s="227"/>
      <c r="CN69" s="227"/>
      <c r="CO69" s="227"/>
      <c r="CP69" s="227"/>
      <c r="CQ69" s="227"/>
      <c r="CR69" s="227"/>
      <c r="CS69" s="228"/>
      <c r="CT69" s="14"/>
      <c r="CU69" s="14"/>
      <c r="CV69" s="14"/>
      <c r="CW69" s="14"/>
      <c r="CX69" s="247">
        <f t="shared" ref="CX69:CX75" si="11">3350000-CL69</f>
        <v>418820.75999999978</v>
      </c>
      <c r="CY69" s="247"/>
      <c r="CZ69" s="247"/>
      <c r="DA69" s="247"/>
      <c r="DB69" s="247"/>
      <c r="DC69" s="247"/>
      <c r="DD69" s="247"/>
    </row>
    <row r="70" spans="2:108" ht="30" customHeight="1" x14ac:dyDescent="0.15">
      <c r="B70" s="554">
        <v>45341</v>
      </c>
      <c r="C70" s="554"/>
      <c r="D70" s="554"/>
      <c r="E70" s="554"/>
      <c r="F70" s="554"/>
      <c r="G70" s="414">
        <v>152</v>
      </c>
      <c r="H70" s="414"/>
      <c r="I70" s="414"/>
      <c r="J70" s="414"/>
      <c r="K70" s="414"/>
      <c r="L70" s="241" t="s">
        <v>674</v>
      </c>
      <c r="M70" s="221"/>
      <c r="N70" s="221"/>
      <c r="O70" s="221"/>
      <c r="P70" s="221"/>
      <c r="Q70" s="221"/>
      <c r="R70" s="222"/>
      <c r="S70" s="418">
        <v>45351</v>
      </c>
      <c r="T70" s="418"/>
      <c r="U70" s="418"/>
      <c r="V70" s="418">
        <v>45379</v>
      </c>
      <c r="W70" s="418"/>
      <c r="X70" s="418"/>
      <c r="Y70" s="241" t="s">
        <v>529</v>
      </c>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2"/>
      <c r="AY70" s="241"/>
      <c r="AZ70" s="221"/>
      <c r="BA70" s="221"/>
      <c r="BB70" s="221"/>
      <c r="BC70" s="221"/>
      <c r="BD70" s="221"/>
      <c r="BE70" s="221"/>
      <c r="BF70" s="221"/>
      <c r="BG70" s="221"/>
      <c r="BH70" s="221"/>
      <c r="BI70" s="221"/>
      <c r="BJ70" s="221"/>
      <c r="BK70" s="221"/>
      <c r="BL70" s="221"/>
      <c r="BM70" s="221"/>
      <c r="BN70" s="222"/>
      <c r="BO70" s="259" t="s">
        <v>497</v>
      </c>
      <c r="BP70" s="259"/>
      <c r="BQ70" s="259"/>
      <c r="BR70" s="259"/>
      <c r="BS70" s="259"/>
      <c r="BT70" s="259"/>
      <c r="BU70" s="259"/>
      <c r="BV70" s="259"/>
      <c r="BW70" s="259"/>
      <c r="BX70" s="252">
        <v>140800</v>
      </c>
      <c r="BY70" s="252"/>
      <c r="BZ70" s="252"/>
      <c r="CA70" s="252"/>
      <c r="CB70" s="252">
        <v>1</v>
      </c>
      <c r="CC70" s="252"/>
      <c r="CD70" s="252"/>
      <c r="CE70" s="282">
        <f t="shared" si="9"/>
        <v>140800</v>
      </c>
      <c r="CF70" s="282"/>
      <c r="CG70" s="282"/>
      <c r="CH70" s="282"/>
      <c r="CI70" s="282"/>
      <c r="CJ70" s="282"/>
      <c r="CK70" s="282"/>
      <c r="CL70" s="226">
        <f t="shared" si="6"/>
        <v>3071979.24</v>
      </c>
      <c r="CM70" s="227"/>
      <c r="CN70" s="227"/>
      <c r="CO70" s="227"/>
      <c r="CP70" s="227"/>
      <c r="CQ70" s="227"/>
      <c r="CR70" s="227"/>
      <c r="CS70" s="228"/>
      <c r="CT70" s="14"/>
      <c r="CU70" s="14"/>
      <c r="CV70" s="14"/>
      <c r="CW70" s="14"/>
      <c r="CX70" s="247">
        <f t="shared" si="11"/>
        <v>278020.75999999978</v>
      </c>
      <c r="CY70" s="247"/>
      <c r="CZ70" s="247"/>
      <c r="DA70" s="247"/>
      <c r="DB70" s="247"/>
      <c r="DC70" s="247"/>
      <c r="DD70" s="247"/>
    </row>
    <row r="71" spans="2:108" ht="30" customHeight="1" x14ac:dyDescent="0.15">
      <c r="B71" s="554">
        <v>45348</v>
      </c>
      <c r="C71" s="554"/>
      <c r="D71" s="554"/>
      <c r="E71" s="554"/>
      <c r="F71" s="554"/>
      <c r="G71" s="414">
        <v>168</v>
      </c>
      <c r="H71" s="414"/>
      <c r="I71" s="414"/>
      <c r="J71" s="414"/>
      <c r="K71" s="414"/>
      <c r="L71" s="241" t="s">
        <v>676</v>
      </c>
      <c r="M71" s="221"/>
      <c r="N71" s="221"/>
      <c r="O71" s="221"/>
      <c r="P71" s="221"/>
      <c r="Q71" s="221"/>
      <c r="R71" s="222"/>
      <c r="S71" s="418"/>
      <c r="T71" s="418"/>
      <c r="U71" s="418"/>
      <c r="V71" s="418">
        <v>45351</v>
      </c>
      <c r="W71" s="418"/>
      <c r="X71" s="418"/>
      <c r="Y71" s="241" t="s">
        <v>675</v>
      </c>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2"/>
      <c r="AY71" s="241"/>
      <c r="AZ71" s="221"/>
      <c r="BA71" s="221"/>
      <c r="BB71" s="221"/>
      <c r="BC71" s="221"/>
      <c r="BD71" s="221"/>
      <c r="BE71" s="221"/>
      <c r="BF71" s="221"/>
      <c r="BG71" s="221"/>
      <c r="BH71" s="221"/>
      <c r="BI71" s="221"/>
      <c r="BJ71" s="221"/>
      <c r="BK71" s="221"/>
      <c r="BL71" s="221"/>
      <c r="BM71" s="221"/>
      <c r="BN71" s="222"/>
      <c r="BO71" s="259" t="s">
        <v>440</v>
      </c>
      <c r="BP71" s="259"/>
      <c r="BQ71" s="259"/>
      <c r="BR71" s="259"/>
      <c r="BS71" s="259"/>
      <c r="BT71" s="259"/>
      <c r="BU71" s="259"/>
      <c r="BV71" s="259"/>
      <c r="BW71" s="259"/>
      <c r="BX71" s="252">
        <v>55000</v>
      </c>
      <c r="BY71" s="252"/>
      <c r="BZ71" s="252"/>
      <c r="CA71" s="252"/>
      <c r="CB71" s="252">
        <v>2</v>
      </c>
      <c r="CC71" s="252"/>
      <c r="CD71" s="252"/>
      <c r="CE71" s="226">
        <f t="shared" si="9"/>
        <v>110000</v>
      </c>
      <c r="CF71" s="227"/>
      <c r="CG71" s="227"/>
      <c r="CH71" s="227"/>
      <c r="CI71" s="227"/>
      <c r="CJ71" s="227"/>
      <c r="CK71" s="228"/>
      <c r="CL71" s="226">
        <f t="shared" si="6"/>
        <v>3181979.24</v>
      </c>
      <c r="CM71" s="227"/>
      <c r="CN71" s="227"/>
      <c r="CO71" s="227"/>
      <c r="CP71" s="227"/>
      <c r="CQ71" s="227"/>
      <c r="CR71" s="227"/>
      <c r="CS71" s="228"/>
      <c r="CT71" s="14"/>
      <c r="CU71" s="14"/>
      <c r="CV71" s="14"/>
      <c r="CW71" s="14"/>
      <c r="CX71" s="247">
        <f t="shared" si="11"/>
        <v>168020.75999999978</v>
      </c>
      <c r="CY71" s="247"/>
      <c r="CZ71" s="247"/>
      <c r="DA71" s="247"/>
      <c r="DB71" s="247"/>
      <c r="DC71" s="247"/>
      <c r="DD71" s="247"/>
    </row>
    <row r="72" spans="2:108" s="12" customFormat="1" ht="27.75" customHeight="1" x14ac:dyDescent="0.15">
      <c r="B72" s="413"/>
      <c r="C72" s="413"/>
      <c r="D72" s="413"/>
      <c r="E72" s="413"/>
      <c r="F72" s="413"/>
      <c r="G72" s="414" t="s">
        <v>593</v>
      </c>
      <c r="H72" s="414"/>
      <c r="I72" s="414"/>
      <c r="J72" s="414"/>
      <c r="K72" s="414"/>
      <c r="L72" s="241" t="s">
        <v>141</v>
      </c>
      <c r="M72" s="221"/>
      <c r="N72" s="221"/>
      <c r="O72" s="221"/>
      <c r="P72" s="221"/>
      <c r="Q72" s="221"/>
      <c r="R72" s="222"/>
      <c r="S72" s="418"/>
      <c r="T72" s="418"/>
      <c r="U72" s="418"/>
      <c r="V72" s="418">
        <v>45382</v>
      </c>
      <c r="W72" s="418"/>
      <c r="X72" s="418"/>
      <c r="Y72" s="241" t="s">
        <v>677</v>
      </c>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2"/>
      <c r="AY72" s="241" t="s">
        <v>560</v>
      </c>
      <c r="AZ72" s="221"/>
      <c r="BA72" s="221"/>
      <c r="BB72" s="221"/>
      <c r="BC72" s="221"/>
      <c r="BD72" s="221"/>
      <c r="BE72" s="221"/>
      <c r="BF72" s="221"/>
      <c r="BG72" s="221"/>
      <c r="BH72" s="221"/>
      <c r="BI72" s="221"/>
      <c r="BJ72" s="221"/>
      <c r="BK72" s="221"/>
      <c r="BL72" s="221"/>
      <c r="BM72" s="221"/>
      <c r="BN72" s="222"/>
      <c r="BO72" s="662"/>
      <c r="BP72" s="662"/>
      <c r="BQ72" s="662"/>
      <c r="BR72" s="662"/>
      <c r="BS72" s="662"/>
      <c r="BT72" s="662"/>
      <c r="BU72" s="662"/>
      <c r="BV72" s="662"/>
      <c r="BW72" s="662"/>
      <c r="BX72" s="252">
        <v>121540</v>
      </c>
      <c r="BY72" s="252"/>
      <c r="BZ72" s="252"/>
      <c r="CA72" s="252"/>
      <c r="CB72" s="252">
        <v>1</v>
      </c>
      <c r="CC72" s="252"/>
      <c r="CD72" s="252"/>
      <c r="CE72" s="235">
        <f t="shared" si="9"/>
        <v>121540</v>
      </c>
      <c r="CF72" s="236"/>
      <c r="CG72" s="236"/>
      <c r="CH72" s="236"/>
      <c r="CI72" s="236"/>
      <c r="CJ72" s="236"/>
      <c r="CK72" s="237"/>
      <c r="CL72" s="226">
        <f t="shared" si="6"/>
        <v>3303519.24</v>
      </c>
      <c r="CM72" s="227"/>
      <c r="CN72" s="227"/>
      <c r="CO72" s="227"/>
      <c r="CP72" s="227"/>
      <c r="CQ72" s="227"/>
      <c r="CR72" s="227"/>
      <c r="CS72" s="228"/>
      <c r="CT72" s="14"/>
      <c r="CU72" s="14"/>
      <c r="CV72" s="14"/>
      <c r="CW72" s="14"/>
      <c r="CX72" s="247">
        <f t="shared" si="11"/>
        <v>46480.759999999776</v>
      </c>
      <c r="CY72" s="247"/>
      <c r="CZ72" s="247"/>
      <c r="DA72" s="247"/>
      <c r="DB72" s="247"/>
      <c r="DC72" s="247"/>
      <c r="DD72" s="247"/>
    </row>
    <row r="73" spans="2:108" s="134" customFormat="1" ht="36.75" customHeight="1" x14ac:dyDescent="0.15">
      <c r="B73" s="513">
        <v>45362</v>
      </c>
      <c r="C73" s="513"/>
      <c r="D73" s="513"/>
      <c r="E73" s="513"/>
      <c r="F73" s="513"/>
      <c r="G73" s="440">
        <v>170</v>
      </c>
      <c r="H73" s="440"/>
      <c r="I73" s="440"/>
      <c r="J73" s="440"/>
      <c r="K73" s="440"/>
      <c r="L73" s="232" t="s">
        <v>73</v>
      </c>
      <c r="M73" s="233"/>
      <c r="N73" s="233"/>
      <c r="O73" s="233"/>
      <c r="P73" s="233"/>
      <c r="Q73" s="233"/>
      <c r="R73" s="234"/>
      <c r="S73" s="441"/>
      <c r="T73" s="441"/>
      <c r="U73" s="441"/>
      <c r="V73" s="441">
        <v>45373</v>
      </c>
      <c r="W73" s="441"/>
      <c r="X73" s="441"/>
      <c r="Y73" s="668" t="s">
        <v>439</v>
      </c>
      <c r="Z73" s="669"/>
      <c r="AA73" s="669"/>
      <c r="AB73" s="669"/>
      <c r="AC73" s="669"/>
      <c r="AD73" s="669"/>
      <c r="AE73" s="669"/>
      <c r="AF73" s="669"/>
      <c r="AG73" s="669"/>
      <c r="AH73" s="669"/>
      <c r="AI73" s="669"/>
      <c r="AJ73" s="669"/>
      <c r="AK73" s="669"/>
      <c r="AL73" s="669"/>
      <c r="AM73" s="669"/>
      <c r="AN73" s="669"/>
      <c r="AO73" s="669"/>
      <c r="AP73" s="669"/>
      <c r="AQ73" s="669"/>
      <c r="AR73" s="669"/>
      <c r="AS73" s="669"/>
      <c r="AT73" s="669"/>
      <c r="AU73" s="669"/>
      <c r="AV73" s="669"/>
      <c r="AW73" s="669"/>
      <c r="AX73" s="670"/>
      <c r="AY73" s="232"/>
      <c r="AZ73" s="233"/>
      <c r="BA73" s="233"/>
      <c r="BB73" s="233"/>
      <c r="BC73" s="233"/>
      <c r="BD73" s="233"/>
      <c r="BE73" s="233"/>
      <c r="BF73" s="233"/>
      <c r="BG73" s="233"/>
      <c r="BH73" s="233"/>
      <c r="BI73" s="233"/>
      <c r="BJ73" s="233"/>
      <c r="BK73" s="233"/>
      <c r="BL73" s="233"/>
      <c r="BM73" s="233"/>
      <c r="BN73" s="234"/>
      <c r="BO73" s="259" t="s">
        <v>434</v>
      </c>
      <c r="BP73" s="259"/>
      <c r="BQ73" s="259"/>
      <c r="BR73" s="259"/>
      <c r="BS73" s="259"/>
      <c r="BT73" s="259"/>
      <c r="BU73" s="259"/>
      <c r="BV73" s="259"/>
      <c r="BW73" s="259"/>
      <c r="BX73" s="252">
        <v>21960</v>
      </c>
      <c r="BY73" s="252"/>
      <c r="BZ73" s="252"/>
      <c r="CA73" s="252"/>
      <c r="CB73" s="252">
        <v>1</v>
      </c>
      <c r="CC73" s="252"/>
      <c r="CD73" s="252"/>
      <c r="CE73" s="238">
        <f>BX73*CB73</f>
        <v>21960</v>
      </c>
      <c r="CF73" s="239"/>
      <c r="CG73" s="239"/>
      <c r="CH73" s="239"/>
      <c r="CI73" s="239"/>
      <c r="CJ73" s="239"/>
      <c r="CK73" s="240"/>
      <c r="CL73" s="226">
        <f t="shared" si="6"/>
        <v>3325479.24</v>
      </c>
      <c r="CM73" s="227"/>
      <c r="CN73" s="227"/>
      <c r="CO73" s="227"/>
      <c r="CP73" s="227"/>
      <c r="CQ73" s="227"/>
      <c r="CR73" s="227"/>
      <c r="CS73" s="228"/>
      <c r="CT73" s="136"/>
      <c r="CU73" s="136"/>
      <c r="CV73" s="136"/>
      <c r="CW73" s="136"/>
      <c r="CX73" s="247">
        <f t="shared" si="11"/>
        <v>24520.759999999776</v>
      </c>
      <c r="CY73" s="247"/>
      <c r="CZ73" s="247"/>
      <c r="DA73" s="247"/>
      <c r="DB73" s="247"/>
      <c r="DC73" s="247"/>
      <c r="DD73" s="247"/>
    </row>
    <row r="74" spans="2:108" ht="30" customHeight="1" x14ac:dyDescent="0.15">
      <c r="B74" s="554">
        <v>45364</v>
      </c>
      <c r="C74" s="554"/>
      <c r="D74" s="554"/>
      <c r="E74" s="554"/>
      <c r="F74" s="554"/>
      <c r="G74" s="315" t="s">
        <v>696</v>
      </c>
      <c r="H74" s="315"/>
      <c r="I74" s="315"/>
      <c r="J74" s="315"/>
      <c r="K74" s="315"/>
      <c r="L74" s="241" t="s">
        <v>141</v>
      </c>
      <c r="M74" s="221"/>
      <c r="N74" s="221"/>
      <c r="O74" s="221"/>
      <c r="P74" s="221"/>
      <c r="Q74" s="221"/>
      <c r="R74" s="222"/>
      <c r="S74" s="418"/>
      <c r="T74" s="418"/>
      <c r="U74" s="418"/>
      <c r="V74" s="418">
        <v>45379</v>
      </c>
      <c r="W74" s="418"/>
      <c r="X74" s="418"/>
      <c r="Y74" s="241" t="s">
        <v>443</v>
      </c>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2"/>
      <c r="AY74" s="241" t="s">
        <v>435</v>
      </c>
      <c r="AZ74" s="221"/>
      <c r="BA74" s="221"/>
      <c r="BB74" s="221"/>
      <c r="BC74" s="221"/>
      <c r="BD74" s="221"/>
      <c r="BE74" s="221"/>
      <c r="BF74" s="221"/>
      <c r="BG74" s="221"/>
      <c r="BH74" s="221"/>
      <c r="BI74" s="221"/>
      <c r="BJ74" s="221"/>
      <c r="BK74" s="221"/>
      <c r="BL74" s="221"/>
      <c r="BM74" s="221"/>
      <c r="BN74" s="222"/>
      <c r="BO74" s="259"/>
      <c r="BP74" s="259"/>
      <c r="BQ74" s="259"/>
      <c r="BR74" s="259"/>
      <c r="BS74" s="259"/>
      <c r="BT74" s="259"/>
      <c r="BU74" s="259"/>
      <c r="BV74" s="259"/>
      <c r="BW74" s="259"/>
      <c r="BX74" s="252">
        <v>7830</v>
      </c>
      <c r="BY74" s="252"/>
      <c r="BZ74" s="252"/>
      <c r="CA74" s="252"/>
      <c r="CB74" s="252">
        <v>1</v>
      </c>
      <c r="CC74" s="252"/>
      <c r="CD74" s="252"/>
      <c r="CE74" s="226">
        <f t="shared" si="9"/>
        <v>7830</v>
      </c>
      <c r="CF74" s="227"/>
      <c r="CG74" s="227"/>
      <c r="CH74" s="227"/>
      <c r="CI74" s="227"/>
      <c r="CJ74" s="227"/>
      <c r="CK74" s="228"/>
      <c r="CL74" s="226">
        <f t="shared" si="6"/>
        <v>3333309.24</v>
      </c>
      <c r="CM74" s="227"/>
      <c r="CN74" s="227"/>
      <c r="CO74" s="227"/>
      <c r="CP74" s="227"/>
      <c r="CQ74" s="227"/>
      <c r="CR74" s="227"/>
      <c r="CS74" s="228"/>
      <c r="CT74" s="14"/>
      <c r="CU74" s="14"/>
      <c r="CV74" s="14"/>
      <c r="CW74" s="14"/>
      <c r="CX74" s="247">
        <f t="shared" si="11"/>
        <v>16690.759999999776</v>
      </c>
      <c r="CY74" s="247"/>
      <c r="CZ74" s="247"/>
      <c r="DA74" s="247"/>
      <c r="DB74" s="247"/>
      <c r="DC74" s="247"/>
      <c r="DD74" s="247"/>
    </row>
    <row r="75" spans="2:108" ht="30" customHeight="1" x14ac:dyDescent="0.15">
      <c r="B75" s="554">
        <v>45364</v>
      </c>
      <c r="C75" s="554"/>
      <c r="D75" s="554"/>
      <c r="E75" s="554"/>
      <c r="F75" s="554"/>
      <c r="G75" s="315" t="s">
        <v>696</v>
      </c>
      <c r="H75" s="315"/>
      <c r="I75" s="315"/>
      <c r="J75" s="315"/>
      <c r="K75" s="315"/>
      <c r="L75" s="241" t="s">
        <v>141</v>
      </c>
      <c r="M75" s="221"/>
      <c r="N75" s="221"/>
      <c r="O75" s="221"/>
      <c r="P75" s="221"/>
      <c r="Q75" s="221"/>
      <c r="R75" s="222"/>
      <c r="S75" s="418"/>
      <c r="T75" s="418"/>
      <c r="U75" s="418"/>
      <c r="V75" s="418">
        <v>45379</v>
      </c>
      <c r="W75" s="418"/>
      <c r="X75" s="418"/>
      <c r="Y75" s="241" t="s">
        <v>443</v>
      </c>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2"/>
      <c r="AY75" s="241" t="s">
        <v>444</v>
      </c>
      <c r="AZ75" s="221"/>
      <c r="BA75" s="221"/>
      <c r="BB75" s="221"/>
      <c r="BC75" s="221"/>
      <c r="BD75" s="221"/>
      <c r="BE75" s="221"/>
      <c r="BF75" s="221"/>
      <c r="BG75" s="221"/>
      <c r="BH75" s="221"/>
      <c r="BI75" s="221"/>
      <c r="BJ75" s="221"/>
      <c r="BK75" s="221"/>
      <c r="BL75" s="221"/>
      <c r="BM75" s="221"/>
      <c r="BN75" s="222"/>
      <c r="BO75" s="259"/>
      <c r="BP75" s="259"/>
      <c r="BQ75" s="259"/>
      <c r="BR75" s="259"/>
      <c r="BS75" s="259"/>
      <c r="BT75" s="259"/>
      <c r="BU75" s="259"/>
      <c r="BV75" s="259"/>
      <c r="BW75" s="259"/>
      <c r="BX75" s="252">
        <v>16620</v>
      </c>
      <c r="BY75" s="252"/>
      <c r="BZ75" s="252"/>
      <c r="CA75" s="252"/>
      <c r="CB75" s="252">
        <v>1</v>
      </c>
      <c r="CC75" s="252"/>
      <c r="CD75" s="252"/>
      <c r="CE75" s="282">
        <f t="shared" si="9"/>
        <v>16620</v>
      </c>
      <c r="CF75" s="282"/>
      <c r="CG75" s="282"/>
      <c r="CH75" s="282"/>
      <c r="CI75" s="282"/>
      <c r="CJ75" s="282"/>
      <c r="CK75" s="282"/>
      <c r="CL75" s="226">
        <f t="shared" si="6"/>
        <v>3349929.24</v>
      </c>
      <c r="CM75" s="227"/>
      <c r="CN75" s="227"/>
      <c r="CO75" s="227"/>
      <c r="CP75" s="227"/>
      <c r="CQ75" s="227"/>
      <c r="CR75" s="227"/>
      <c r="CS75" s="228"/>
      <c r="CT75" s="14"/>
      <c r="CU75" s="14"/>
      <c r="CV75" s="14"/>
      <c r="CW75" s="14"/>
      <c r="CX75" s="247">
        <f t="shared" si="11"/>
        <v>70.759999999776483</v>
      </c>
      <c r="CY75" s="247"/>
      <c r="CZ75" s="247"/>
      <c r="DA75" s="247"/>
      <c r="DB75" s="247"/>
      <c r="DC75" s="247"/>
      <c r="DD75" s="247"/>
    </row>
    <row r="76" spans="2:108" ht="30" customHeight="1" x14ac:dyDescent="0.15">
      <c r="B76" s="554"/>
      <c r="C76" s="554"/>
      <c r="D76" s="554"/>
      <c r="E76" s="554"/>
      <c r="F76" s="554"/>
      <c r="G76" s="414"/>
      <c r="H76" s="414"/>
      <c r="I76" s="414"/>
      <c r="J76" s="414"/>
      <c r="K76" s="414"/>
      <c r="L76" s="241"/>
      <c r="M76" s="221"/>
      <c r="N76" s="221"/>
      <c r="O76" s="221"/>
      <c r="P76" s="221"/>
      <c r="Q76" s="221"/>
      <c r="R76" s="222"/>
      <c r="S76" s="418"/>
      <c r="T76" s="418"/>
      <c r="U76" s="418"/>
      <c r="V76" s="418"/>
      <c r="W76" s="418"/>
      <c r="X76" s="418"/>
      <c r="Y76" s="24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2"/>
      <c r="AY76" s="241"/>
      <c r="AZ76" s="221"/>
      <c r="BA76" s="221"/>
      <c r="BB76" s="221"/>
      <c r="BC76" s="221"/>
      <c r="BD76" s="221"/>
      <c r="BE76" s="221"/>
      <c r="BF76" s="221"/>
      <c r="BG76" s="221"/>
      <c r="BH76" s="221"/>
      <c r="BI76" s="221"/>
      <c r="BJ76" s="221"/>
      <c r="BK76" s="221"/>
      <c r="BL76" s="221"/>
      <c r="BM76" s="221"/>
      <c r="BN76" s="222"/>
      <c r="BO76" s="259"/>
      <c r="BP76" s="259"/>
      <c r="BQ76" s="259"/>
      <c r="BR76" s="259"/>
      <c r="BS76" s="259"/>
      <c r="BT76" s="259"/>
      <c r="BU76" s="259"/>
      <c r="BV76" s="259"/>
      <c r="BW76" s="259"/>
      <c r="BX76" s="252"/>
      <c r="BY76" s="252"/>
      <c r="BZ76" s="252"/>
      <c r="CA76" s="252"/>
      <c r="CB76" s="252"/>
      <c r="CC76" s="252"/>
      <c r="CD76" s="252"/>
      <c r="CE76" s="509">
        <f>SUM(CE4:CK75)</f>
        <v>3349929.24</v>
      </c>
      <c r="CF76" s="509"/>
      <c r="CG76" s="509"/>
      <c r="CH76" s="509"/>
      <c r="CI76" s="509"/>
      <c r="CJ76" s="509"/>
      <c r="CK76" s="509"/>
      <c r="CL76" s="226"/>
      <c r="CM76" s="227"/>
      <c r="CN76" s="227"/>
      <c r="CO76" s="227"/>
      <c r="CP76" s="227"/>
      <c r="CQ76" s="227"/>
      <c r="CR76" s="227"/>
      <c r="CS76" s="228"/>
      <c r="CT76" s="14"/>
      <c r="CU76" s="14"/>
      <c r="CV76" s="14"/>
      <c r="CW76" s="14"/>
      <c r="CX76" s="247"/>
      <c r="CY76" s="247"/>
      <c r="CZ76" s="247"/>
      <c r="DA76" s="247"/>
      <c r="DB76" s="247"/>
      <c r="DC76" s="247"/>
      <c r="DD76" s="247"/>
    </row>
    <row r="77" spans="2:108" ht="60" customHeight="1" x14ac:dyDescent="0.15">
      <c r="B77" s="664"/>
      <c r="C77" s="664"/>
      <c r="D77" s="664"/>
      <c r="E77" s="664"/>
      <c r="F77" s="664"/>
      <c r="G77" s="665"/>
      <c r="H77" s="665"/>
      <c r="I77" s="665"/>
      <c r="J77" s="665"/>
      <c r="K77" s="665"/>
      <c r="L77" s="666"/>
      <c r="M77" s="666"/>
      <c r="N77" s="666"/>
      <c r="O77" s="666"/>
      <c r="P77" s="666"/>
      <c r="Q77" s="666"/>
      <c r="R77" s="666"/>
      <c r="S77" s="667"/>
      <c r="T77" s="667"/>
      <c r="U77" s="667"/>
      <c r="V77" s="667"/>
      <c r="W77" s="667"/>
      <c r="X77" s="667"/>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66"/>
      <c r="AY77" s="666"/>
      <c r="AZ77" s="666"/>
      <c r="BA77" s="666"/>
      <c r="BB77" s="666"/>
      <c r="BC77" s="666"/>
      <c r="BD77" s="666"/>
      <c r="BE77" s="666"/>
      <c r="BF77" s="666"/>
      <c r="BG77" s="666"/>
      <c r="BH77" s="666"/>
      <c r="BI77" s="666"/>
      <c r="BJ77" s="666"/>
      <c r="BK77" s="666"/>
      <c r="BL77" s="666"/>
      <c r="BM77" s="666"/>
      <c r="BN77" s="666"/>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5"/>
      <c r="CT77" s="15"/>
      <c r="CU77" s="15"/>
      <c r="CV77" s="15"/>
      <c r="CW77" s="15"/>
      <c r="CX77" s="15"/>
    </row>
    <row r="79" spans="2:108" x14ac:dyDescent="0.15">
      <c r="CM79" s="245"/>
      <c r="CN79" s="246"/>
      <c r="CO79" s="246"/>
      <c r="CP79" s="246"/>
      <c r="CQ79" s="246"/>
      <c r="CR79" s="246"/>
    </row>
    <row r="80" spans="2:108" x14ac:dyDescent="0.15">
      <c r="CM80" s="246"/>
      <c r="CN80" s="246"/>
      <c r="CO80" s="246"/>
      <c r="CP80" s="246"/>
      <c r="CQ80" s="246"/>
      <c r="CR80" s="246"/>
    </row>
    <row r="94" spans="11:102" ht="31.5" customHeight="1" x14ac:dyDescent="0.15">
      <c r="K94" s="16"/>
      <c r="L94" s="12"/>
      <c r="M94" s="12"/>
      <c r="N94" s="12"/>
      <c r="O94" s="12"/>
      <c r="P94" s="12"/>
      <c r="Q94" s="12"/>
      <c r="R94" s="12"/>
      <c r="S94" s="12"/>
      <c r="T94" s="12"/>
      <c r="U94" s="12"/>
      <c r="V94" s="12"/>
      <c r="W94" s="18"/>
      <c r="X94" s="18"/>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249">
        <f>SUM(事務管理費!CE4:CK64)</f>
        <v>1327399</v>
      </c>
      <c r="CF94" s="250"/>
      <c r="CG94" s="250"/>
      <c r="CH94" s="250"/>
      <c r="CI94" s="250"/>
      <c r="CJ94" s="250"/>
      <c r="CK94" s="251"/>
      <c r="CL94" s="12"/>
      <c r="CM94" s="12"/>
      <c r="CN94" s="12"/>
      <c r="CO94" s="12"/>
      <c r="CP94" s="12"/>
      <c r="CQ94" s="12"/>
      <c r="CR94" s="12"/>
      <c r="CS94" s="15"/>
      <c r="CT94" s="15"/>
      <c r="CU94" s="15"/>
      <c r="CV94" s="15"/>
      <c r="CW94" s="15"/>
      <c r="CX94" s="15"/>
    </row>
    <row r="95" spans="11:102" x14ac:dyDescent="0.15">
      <c r="K95" s="16"/>
      <c r="L95" s="12"/>
      <c r="M95" s="12"/>
      <c r="N95" s="12"/>
      <c r="O95" s="12"/>
      <c r="P95" s="12"/>
      <c r="Q95" s="12"/>
      <c r="R95" s="12"/>
      <c r="S95" s="12"/>
      <c r="T95" s="12"/>
      <c r="U95" s="12"/>
      <c r="V95" s="12"/>
      <c r="W95" s="18"/>
      <c r="X95" s="18"/>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5"/>
      <c r="CT95" s="15"/>
      <c r="CU95" s="15"/>
      <c r="CV95" s="15"/>
      <c r="CW95" s="15"/>
      <c r="CX95" s="15"/>
    </row>
    <row r="96" spans="11:102" x14ac:dyDescent="0.15">
      <c r="K96" s="16"/>
      <c r="L96" s="12"/>
      <c r="M96" s="12"/>
      <c r="N96" s="12"/>
      <c r="O96" s="12"/>
      <c r="P96" s="12"/>
      <c r="Q96" s="12"/>
      <c r="R96" s="12"/>
      <c r="S96" s="12"/>
      <c r="T96" s="12"/>
      <c r="U96" s="12"/>
      <c r="V96" s="12"/>
      <c r="W96" s="18"/>
      <c r="X96" s="18"/>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5"/>
      <c r="CT96" s="15"/>
      <c r="CU96" s="15"/>
      <c r="CV96" s="15"/>
      <c r="CW96" s="15"/>
      <c r="CX96" s="15"/>
    </row>
    <row r="97" spans="1:102" x14ac:dyDescent="0.15">
      <c r="K97" s="16"/>
      <c r="L97" s="12"/>
      <c r="M97" s="12"/>
      <c r="N97" s="12"/>
      <c r="O97" s="12"/>
      <c r="P97" s="12"/>
      <c r="Q97" s="12"/>
      <c r="R97" s="12"/>
      <c r="S97" s="12"/>
      <c r="T97" s="12"/>
      <c r="U97" s="12"/>
      <c r="V97" s="12"/>
      <c r="W97" s="18"/>
      <c r="X97" s="18"/>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5"/>
      <c r="CT97" s="15"/>
      <c r="CU97" s="15"/>
      <c r="CV97" s="15"/>
      <c r="CW97" s="15"/>
      <c r="CX97" s="15"/>
    </row>
    <row r="98" spans="1:102" x14ac:dyDescent="0.15">
      <c r="K98" s="16"/>
      <c r="L98" s="12"/>
      <c r="M98" s="12"/>
      <c r="N98" s="12"/>
      <c r="O98" s="12"/>
      <c r="P98" s="12"/>
      <c r="Q98" s="12"/>
      <c r="R98" s="12"/>
      <c r="S98" s="12"/>
      <c r="T98" s="12"/>
      <c r="U98" s="12"/>
      <c r="V98" s="12"/>
      <c r="W98" s="18"/>
      <c r="X98" s="18"/>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5"/>
      <c r="CT98" s="15"/>
      <c r="CU98" s="15"/>
      <c r="CV98" s="15"/>
      <c r="CW98" s="15"/>
      <c r="CX98" s="15"/>
    </row>
    <row r="99" spans="1:102" x14ac:dyDescent="0.15">
      <c r="K99" s="16"/>
      <c r="L99" s="12"/>
      <c r="M99" s="12"/>
      <c r="N99" s="12"/>
      <c r="O99" s="12"/>
      <c r="P99" s="12"/>
      <c r="Q99" s="12"/>
      <c r="R99" s="12"/>
      <c r="S99" s="12"/>
      <c r="T99" s="12"/>
      <c r="U99" s="12"/>
      <c r="V99" s="12"/>
      <c r="W99" s="18"/>
      <c r="X99" s="18"/>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5"/>
      <c r="CT99" s="15"/>
      <c r="CU99" s="15"/>
      <c r="CV99" s="15"/>
      <c r="CW99" s="15"/>
      <c r="CX99" s="15"/>
    </row>
    <row r="100" spans="1:102" x14ac:dyDescent="0.15">
      <c r="K100" s="16"/>
      <c r="L100" s="12"/>
      <c r="M100" s="12"/>
      <c r="N100" s="12"/>
      <c r="O100" s="12"/>
      <c r="P100" s="12"/>
      <c r="Q100" s="12"/>
      <c r="R100" s="12"/>
      <c r="S100" s="12"/>
      <c r="T100" s="12"/>
      <c r="U100" s="12"/>
      <c r="V100" s="12"/>
      <c r="W100" s="18"/>
      <c r="X100" s="18"/>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5"/>
      <c r="CT100" s="15"/>
      <c r="CU100" s="15"/>
      <c r="CV100" s="15"/>
      <c r="CW100" s="15"/>
      <c r="CX100" s="15"/>
    </row>
    <row r="101" spans="1:102" x14ac:dyDescent="0.15">
      <c r="K101" s="16"/>
      <c r="L101" s="12"/>
      <c r="M101" s="12"/>
      <c r="N101" s="12"/>
      <c r="O101" s="12"/>
      <c r="P101" s="12"/>
      <c r="Q101" s="12"/>
      <c r="R101" s="12"/>
      <c r="S101" s="12"/>
      <c r="T101" s="12"/>
      <c r="U101" s="12"/>
      <c r="V101" s="12"/>
      <c r="W101" s="18"/>
      <c r="X101" s="18"/>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5"/>
      <c r="CT101" s="15"/>
      <c r="CU101" s="15"/>
      <c r="CV101" s="15"/>
      <c r="CW101" s="15"/>
      <c r="CX101" s="15"/>
    </row>
    <row r="102" spans="1:102" s="2" customFormat="1" ht="18" customHeight="1" x14ac:dyDescent="0.15">
      <c r="A102" s="4"/>
      <c r="K102" s="16"/>
      <c r="L102" s="12"/>
      <c r="M102" s="12"/>
      <c r="N102" s="12"/>
      <c r="O102" s="12"/>
      <c r="P102" s="12"/>
      <c r="Q102" s="12"/>
      <c r="R102" s="12"/>
      <c r="S102" s="12"/>
      <c r="T102" s="12"/>
      <c r="U102" s="12"/>
      <c r="V102" s="12"/>
      <c r="W102" s="18"/>
      <c r="X102" s="18"/>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5"/>
      <c r="CT102" s="15"/>
      <c r="CU102" s="15"/>
      <c r="CV102" s="15"/>
      <c r="CW102" s="15"/>
      <c r="CX102" s="15"/>
    </row>
    <row r="103" spans="1:102" x14ac:dyDescent="0.15">
      <c r="K103" s="16"/>
      <c r="L103" s="12"/>
      <c r="M103" s="12"/>
      <c r="N103" s="12"/>
      <c r="O103" s="12"/>
      <c r="P103" s="12"/>
      <c r="Q103" s="12"/>
      <c r="R103" s="12"/>
      <c r="S103" s="12"/>
      <c r="T103" s="12"/>
      <c r="U103" s="12"/>
      <c r="V103" s="12"/>
      <c r="W103" s="18"/>
      <c r="X103" s="18"/>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5"/>
      <c r="CT103" s="15"/>
      <c r="CU103" s="15"/>
      <c r="CV103" s="15"/>
      <c r="CW103" s="15"/>
      <c r="CX103" s="15"/>
    </row>
    <row r="104" spans="1:102" x14ac:dyDescent="0.15">
      <c r="K104" s="16"/>
      <c r="L104" s="12"/>
      <c r="M104" s="12"/>
      <c r="N104" s="12"/>
      <c r="O104" s="12"/>
      <c r="P104" s="12"/>
      <c r="Q104" s="12"/>
      <c r="R104" s="12"/>
      <c r="S104" s="12"/>
      <c r="T104" s="12"/>
      <c r="U104" s="12"/>
      <c r="V104" s="12"/>
      <c r="W104" s="18"/>
      <c r="X104" s="18"/>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5"/>
      <c r="CT104" s="15"/>
      <c r="CU104" s="15"/>
      <c r="CV104" s="15"/>
      <c r="CW104" s="15"/>
      <c r="CX104" s="15"/>
    </row>
    <row r="105" spans="1:102" x14ac:dyDescent="0.15">
      <c r="K105" s="16"/>
      <c r="L105" s="12"/>
      <c r="M105" s="12"/>
      <c r="N105" s="12"/>
      <c r="O105" s="12"/>
      <c r="P105" s="12"/>
      <c r="Q105" s="12"/>
      <c r="R105" s="12"/>
      <c r="S105" s="12"/>
      <c r="T105" s="12"/>
      <c r="U105" s="12"/>
      <c r="V105" s="12"/>
      <c r="W105" s="18"/>
      <c r="X105" s="18"/>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5"/>
      <c r="CT105" s="15"/>
      <c r="CU105" s="15"/>
      <c r="CV105" s="15"/>
      <c r="CW105" s="15"/>
      <c r="CX105" s="15"/>
    </row>
    <row r="106" spans="1:102" x14ac:dyDescent="0.15">
      <c r="K106" s="16"/>
      <c r="L106" s="12"/>
      <c r="M106" s="12"/>
      <c r="N106" s="12"/>
      <c r="O106" s="12"/>
      <c r="P106" s="12"/>
      <c r="Q106" s="12"/>
      <c r="R106" s="12"/>
      <c r="S106" s="12"/>
      <c r="T106" s="12"/>
      <c r="U106" s="12"/>
      <c r="V106" s="12"/>
      <c r="W106" s="18"/>
      <c r="X106" s="18"/>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5"/>
      <c r="CT106" s="15"/>
      <c r="CU106" s="15"/>
      <c r="CV106" s="15"/>
      <c r="CW106" s="15"/>
      <c r="CX106" s="15"/>
    </row>
    <row r="107" spans="1:102" x14ac:dyDescent="0.15">
      <c r="K107" s="16"/>
      <c r="L107" s="12"/>
      <c r="M107" s="12"/>
      <c r="N107" s="12"/>
      <c r="O107" s="12"/>
      <c r="P107" s="12"/>
      <c r="Q107" s="12"/>
      <c r="R107" s="12"/>
      <c r="S107" s="12"/>
      <c r="T107" s="12"/>
      <c r="U107" s="12"/>
      <c r="V107" s="12"/>
      <c r="W107" s="18"/>
      <c r="X107" s="18"/>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5"/>
      <c r="CT107" s="15"/>
      <c r="CU107" s="15"/>
      <c r="CV107" s="15"/>
      <c r="CW107" s="15"/>
      <c r="CX107" s="15"/>
    </row>
    <row r="108" spans="1:102" x14ac:dyDescent="0.15">
      <c r="K108" s="16"/>
      <c r="L108" s="12"/>
      <c r="M108" s="12"/>
      <c r="N108" s="12"/>
      <c r="O108" s="12"/>
      <c r="P108" s="12"/>
      <c r="Q108" s="12"/>
      <c r="R108" s="12"/>
      <c r="S108" s="12"/>
      <c r="T108" s="12"/>
      <c r="U108" s="12"/>
      <c r="V108" s="12"/>
      <c r="W108" s="18"/>
      <c r="X108" s="18"/>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5"/>
      <c r="CT108" s="15"/>
      <c r="CU108" s="15"/>
      <c r="CV108" s="15"/>
      <c r="CW108" s="15"/>
      <c r="CX108" s="15"/>
    </row>
    <row r="109" spans="1:102" x14ac:dyDescent="0.15">
      <c r="K109" s="16"/>
      <c r="L109" s="12"/>
      <c r="M109" s="12"/>
      <c r="N109" s="12"/>
      <c r="O109" s="12"/>
      <c r="P109" s="12"/>
      <c r="Q109" s="12"/>
      <c r="R109" s="12"/>
      <c r="S109" s="12"/>
      <c r="T109" s="12"/>
      <c r="U109" s="12"/>
      <c r="V109" s="12"/>
      <c r="W109" s="18"/>
      <c r="X109" s="18"/>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5"/>
      <c r="CT109" s="15"/>
      <c r="CU109" s="15"/>
      <c r="CV109" s="15"/>
      <c r="CW109" s="15"/>
      <c r="CX109" s="15"/>
    </row>
    <row r="110" spans="1:102" x14ac:dyDescent="0.15">
      <c r="K110" s="16"/>
      <c r="L110" s="12"/>
      <c r="M110" s="12"/>
      <c r="N110" s="12"/>
      <c r="O110" s="12"/>
      <c r="P110" s="12"/>
      <c r="Q110" s="12"/>
      <c r="R110" s="12"/>
      <c r="S110" s="12"/>
      <c r="T110" s="12"/>
      <c r="U110" s="12"/>
      <c r="V110" s="12"/>
      <c r="W110" s="18"/>
      <c r="X110" s="18"/>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5"/>
      <c r="CT110" s="15"/>
      <c r="CU110" s="15"/>
      <c r="CV110" s="15"/>
      <c r="CW110" s="15"/>
      <c r="CX110" s="15"/>
    </row>
    <row r="111" spans="1:102" x14ac:dyDescent="0.15">
      <c r="K111" s="16"/>
      <c r="L111" s="12"/>
      <c r="M111" s="12"/>
      <c r="N111" s="12"/>
      <c r="O111" s="12"/>
      <c r="P111" s="12"/>
      <c r="Q111" s="12"/>
      <c r="R111" s="12"/>
      <c r="S111" s="12"/>
      <c r="T111" s="12"/>
      <c r="U111" s="12"/>
      <c r="V111" s="12"/>
      <c r="W111" s="18"/>
      <c r="X111" s="18"/>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5"/>
      <c r="CT111" s="15"/>
      <c r="CU111" s="15"/>
      <c r="CV111" s="15"/>
      <c r="CW111" s="15"/>
      <c r="CX111" s="15"/>
    </row>
    <row r="112" spans="1:102" x14ac:dyDescent="0.15">
      <c r="K112" s="16"/>
      <c r="L112" s="12"/>
      <c r="M112" s="12"/>
      <c r="N112" s="12"/>
      <c r="O112" s="12"/>
      <c r="P112" s="12"/>
      <c r="Q112" s="12"/>
      <c r="R112" s="12"/>
      <c r="S112" s="12"/>
      <c r="T112" s="12"/>
      <c r="U112" s="12"/>
      <c r="V112" s="12"/>
      <c r="W112" s="18"/>
      <c r="X112" s="18"/>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5"/>
      <c r="CT112" s="15"/>
      <c r="CU112" s="15"/>
      <c r="CV112" s="15"/>
      <c r="CW112" s="15"/>
      <c r="CX112" s="15"/>
    </row>
    <row r="113" spans="11:102" x14ac:dyDescent="0.15">
      <c r="K113" s="16"/>
      <c r="L113" s="12"/>
      <c r="M113" s="12"/>
      <c r="N113" s="12"/>
      <c r="O113" s="12"/>
      <c r="P113" s="12"/>
      <c r="Q113" s="12"/>
      <c r="R113" s="12"/>
      <c r="S113" s="12"/>
      <c r="T113" s="12"/>
      <c r="U113" s="12"/>
      <c r="V113" s="12"/>
      <c r="W113" s="18"/>
      <c r="X113" s="18"/>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5"/>
      <c r="CT113" s="15"/>
      <c r="CU113" s="15"/>
      <c r="CV113" s="15"/>
      <c r="CW113" s="15"/>
      <c r="CX113" s="15"/>
    </row>
    <row r="114" spans="11:102" x14ac:dyDescent="0.15">
      <c r="K114" s="16"/>
      <c r="L114" s="12"/>
      <c r="M114" s="12"/>
      <c r="N114" s="12"/>
      <c r="O114" s="12"/>
      <c r="P114" s="12"/>
      <c r="Q114" s="12"/>
      <c r="R114" s="12"/>
      <c r="S114" s="12"/>
      <c r="T114" s="12"/>
      <c r="U114" s="12"/>
      <c r="V114" s="12"/>
      <c r="W114" s="18"/>
      <c r="X114" s="18"/>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5"/>
      <c r="CT114" s="15"/>
      <c r="CU114" s="15"/>
      <c r="CV114" s="15"/>
      <c r="CW114" s="15"/>
      <c r="CX114" s="15"/>
    </row>
    <row r="115" spans="11:102" x14ac:dyDescent="0.15">
      <c r="K115" s="16"/>
      <c r="L115" s="12"/>
      <c r="M115" s="12"/>
      <c r="N115" s="12"/>
      <c r="O115" s="12"/>
      <c r="P115" s="12"/>
      <c r="Q115" s="12"/>
      <c r="R115" s="12"/>
      <c r="S115" s="12"/>
      <c r="T115" s="12"/>
      <c r="U115" s="12"/>
      <c r="V115" s="12"/>
      <c r="W115" s="18"/>
      <c r="X115" s="18"/>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5"/>
      <c r="CT115" s="15"/>
      <c r="CU115" s="15"/>
      <c r="CV115" s="15"/>
      <c r="CW115" s="15"/>
      <c r="CX115" s="15"/>
    </row>
    <row r="116" spans="11:102" x14ac:dyDescent="0.15">
      <c r="K116" s="16"/>
      <c r="L116" s="12"/>
      <c r="M116" s="12"/>
      <c r="N116" s="12"/>
      <c r="O116" s="12"/>
      <c r="P116" s="12"/>
      <c r="Q116" s="12"/>
      <c r="R116" s="12"/>
      <c r="S116" s="12"/>
      <c r="T116" s="12"/>
      <c r="U116" s="12"/>
      <c r="V116" s="12"/>
      <c r="W116" s="18"/>
      <c r="X116" s="18"/>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5"/>
      <c r="CT116" s="15"/>
      <c r="CU116" s="15"/>
      <c r="CV116" s="15"/>
      <c r="CW116" s="15"/>
      <c r="CX116" s="15"/>
    </row>
    <row r="117" spans="11:102" x14ac:dyDescent="0.15">
      <c r="K117" s="16"/>
      <c r="L117" s="12"/>
      <c r="M117" s="12"/>
      <c r="N117" s="12"/>
      <c r="O117" s="12"/>
      <c r="P117" s="12"/>
      <c r="Q117" s="12"/>
      <c r="R117" s="12"/>
      <c r="S117" s="12"/>
      <c r="T117" s="12"/>
      <c r="U117" s="12"/>
      <c r="V117" s="12"/>
      <c r="W117" s="18"/>
      <c r="X117" s="18"/>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5"/>
      <c r="CT117" s="15"/>
      <c r="CU117" s="15"/>
      <c r="CV117" s="15"/>
      <c r="CW117" s="15"/>
      <c r="CX117" s="15"/>
    </row>
    <row r="118" spans="11:102" x14ac:dyDescent="0.15">
      <c r="K118" s="16"/>
      <c r="L118" s="12"/>
      <c r="M118" s="12"/>
      <c r="N118" s="12"/>
      <c r="O118" s="12"/>
      <c r="P118" s="12"/>
      <c r="Q118" s="12"/>
      <c r="R118" s="12"/>
      <c r="S118" s="12"/>
      <c r="T118" s="12"/>
      <c r="U118" s="12"/>
      <c r="V118" s="12"/>
      <c r="W118" s="18"/>
      <c r="X118" s="18"/>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5"/>
      <c r="CT118" s="15"/>
      <c r="CU118" s="15"/>
      <c r="CV118" s="15"/>
      <c r="CW118" s="15"/>
      <c r="CX118" s="15"/>
    </row>
    <row r="218" spans="2:101" s="5" customFormat="1" ht="18" customHeight="1" x14ac:dyDescent="0.15">
      <c r="B218" s="2"/>
      <c r="C218" s="2"/>
      <c r="D218" s="2"/>
      <c r="E218" s="2"/>
      <c r="F218" s="2"/>
      <c r="G218" s="2"/>
      <c r="H218" s="2"/>
      <c r="I218" s="2"/>
      <c r="J218" s="2"/>
      <c r="K218" s="2"/>
      <c r="L218" s="1"/>
      <c r="M218" s="1"/>
      <c r="N218" s="1"/>
      <c r="O218" s="1"/>
      <c r="P218" s="1"/>
      <c r="Q218" s="1"/>
      <c r="R218" s="1"/>
      <c r="S218" s="1"/>
      <c r="T218" s="1"/>
      <c r="U218" s="1"/>
      <c r="V218" s="1"/>
      <c r="W218" s="10"/>
      <c r="X218" s="10"/>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T218" s="6"/>
      <c r="CU218" s="6"/>
      <c r="CV218" s="6"/>
      <c r="CW218" s="6"/>
    </row>
    <row r="235" spans="1:102" s="4" customFormat="1" ht="18" customHeight="1" x14ac:dyDescent="0.15">
      <c r="A235" s="1"/>
      <c r="B235" s="2"/>
      <c r="C235" s="2"/>
      <c r="D235" s="2"/>
      <c r="E235" s="2"/>
      <c r="F235" s="2"/>
      <c r="G235" s="2"/>
      <c r="H235" s="2"/>
      <c r="I235" s="2"/>
      <c r="J235" s="2"/>
      <c r="K235" s="2"/>
      <c r="L235" s="1"/>
      <c r="M235" s="1"/>
      <c r="N235" s="1"/>
      <c r="O235" s="1"/>
      <c r="P235" s="1"/>
      <c r="Q235" s="1"/>
      <c r="R235" s="1"/>
      <c r="S235" s="1"/>
      <c r="T235" s="1"/>
      <c r="U235" s="1"/>
      <c r="V235" s="1"/>
      <c r="W235" s="10"/>
      <c r="X235" s="10"/>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5"/>
      <c r="CT235" s="5"/>
      <c r="CU235" s="5"/>
      <c r="CV235" s="5"/>
      <c r="CW235" s="5"/>
      <c r="CX235" s="6"/>
    </row>
    <row r="236" spans="1:102" ht="18" customHeight="1" x14ac:dyDescent="0.15"/>
    <row r="237" spans="1:102" ht="18" customHeight="1" x14ac:dyDescent="0.15"/>
    <row r="238" spans="1:102" ht="18" customHeight="1" x14ac:dyDescent="0.15"/>
    <row r="239" spans="1:102" ht="18" customHeight="1" x14ac:dyDescent="0.15"/>
    <row r="240" spans="1:102" ht="18" customHeight="1" x14ac:dyDescent="0.15"/>
    <row r="241" spans="1:102" ht="18" customHeight="1" x14ac:dyDescent="0.15"/>
    <row r="242" spans="1:102" s="2" customFormat="1" ht="18" customHeight="1" x14ac:dyDescent="0.15">
      <c r="A242" s="1"/>
      <c r="L242" s="1"/>
      <c r="M242" s="1"/>
      <c r="N242" s="1"/>
      <c r="O242" s="1"/>
      <c r="P242" s="1"/>
      <c r="Q242" s="1"/>
      <c r="R242" s="1"/>
      <c r="S242" s="1"/>
      <c r="T242" s="1"/>
      <c r="U242" s="1"/>
      <c r="V242" s="1"/>
      <c r="W242" s="10"/>
      <c r="X242" s="10"/>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5"/>
      <c r="CT242" s="5"/>
      <c r="CU242" s="5"/>
      <c r="CV242" s="5"/>
      <c r="CW242" s="5"/>
      <c r="CX242" s="5"/>
    </row>
    <row r="243" spans="1:102" s="2" customFormat="1" ht="18" customHeight="1" x14ac:dyDescent="0.15">
      <c r="A243" s="1"/>
      <c r="L243" s="1"/>
      <c r="M243" s="1"/>
      <c r="N243" s="1"/>
      <c r="O243" s="1"/>
      <c r="P243" s="1"/>
      <c r="Q243" s="1"/>
      <c r="R243" s="1"/>
      <c r="S243" s="1"/>
      <c r="T243" s="1"/>
      <c r="U243" s="1"/>
      <c r="V243" s="1"/>
      <c r="W243" s="10"/>
      <c r="X243" s="10"/>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5"/>
      <c r="CT243" s="5"/>
      <c r="CU243" s="5"/>
      <c r="CV243" s="5"/>
      <c r="CW243" s="5"/>
      <c r="CX243" s="5"/>
    </row>
    <row r="244" spans="1:102" s="2" customFormat="1" ht="18" customHeight="1" x14ac:dyDescent="0.15">
      <c r="A244" s="1"/>
      <c r="L244" s="1"/>
      <c r="M244" s="1"/>
      <c r="N244" s="1"/>
      <c r="O244" s="1"/>
      <c r="P244" s="1"/>
      <c r="Q244" s="1"/>
      <c r="R244" s="1"/>
      <c r="S244" s="1"/>
      <c r="T244" s="1"/>
      <c r="U244" s="1"/>
      <c r="V244" s="1"/>
      <c r="W244" s="10"/>
      <c r="X244" s="10"/>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5"/>
      <c r="CT244" s="5"/>
      <c r="CU244" s="5"/>
      <c r="CV244" s="5"/>
      <c r="CW244" s="5"/>
      <c r="CX244" s="5"/>
    </row>
    <row r="245" spans="1:102" s="2" customFormat="1" ht="18" customHeight="1" x14ac:dyDescent="0.15">
      <c r="A245" s="1"/>
      <c r="L245" s="1"/>
      <c r="M245" s="1"/>
      <c r="N245" s="1"/>
      <c r="O245" s="1"/>
      <c r="P245" s="1"/>
      <c r="Q245" s="1"/>
      <c r="R245" s="1"/>
      <c r="S245" s="1"/>
      <c r="T245" s="1"/>
      <c r="U245" s="1"/>
      <c r="V245" s="1"/>
      <c r="W245" s="10"/>
      <c r="X245" s="10"/>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5"/>
      <c r="CT245" s="5"/>
      <c r="CU245" s="5"/>
      <c r="CV245" s="5"/>
      <c r="CW245" s="5"/>
      <c r="CX245" s="5"/>
    </row>
    <row r="246" spans="1:102" s="2" customFormat="1" ht="18" customHeight="1" x14ac:dyDescent="0.15">
      <c r="A246" s="1"/>
      <c r="L246" s="1"/>
      <c r="M246" s="1"/>
      <c r="N246" s="1"/>
      <c r="O246" s="1"/>
      <c r="P246" s="1"/>
      <c r="Q246" s="1"/>
      <c r="R246" s="1"/>
      <c r="S246" s="1"/>
      <c r="T246" s="1"/>
      <c r="U246" s="1"/>
      <c r="V246" s="1"/>
      <c r="W246" s="10"/>
      <c r="X246" s="10"/>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5"/>
      <c r="CT246" s="5"/>
      <c r="CU246" s="5"/>
      <c r="CV246" s="5"/>
      <c r="CW246" s="5"/>
      <c r="CX246" s="5"/>
    </row>
    <row r="247" spans="1:102" s="2" customFormat="1" ht="18" customHeight="1" x14ac:dyDescent="0.15">
      <c r="A247" s="1"/>
      <c r="L247" s="1"/>
      <c r="M247" s="1"/>
      <c r="N247" s="1"/>
      <c r="O247" s="1"/>
      <c r="P247" s="1"/>
      <c r="Q247" s="1"/>
      <c r="R247" s="1"/>
      <c r="S247" s="1"/>
      <c r="T247" s="1"/>
      <c r="U247" s="1"/>
      <c r="V247" s="1"/>
      <c r="W247" s="10"/>
      <c r="X247" s="10"/>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5"/>
      <c r="CT247" s="5"/>
      <c r="CU247" s="5"/>
      <c r="CV247" s="5"/>
      <c r="CW247" s="5"/>
      <c r="CX247" s="5"/>
    </row>
    <row r="248" spans="1:102" s="2" customFormat="1" ht="18" customHeight="1" x14ac:dyDescent="0.15">
      <c r="A248" s="1"/>
      <c r="L248" s="1"/>
      <c r="M248" s="1"/>
      <c r="N248" s="1"/>
      <c r="O248" s="1"/>
      <c r="P248" s="1"/>
      <c r="Q248" s="1"/>
      <c r="R248" s="1"/>
      <c r="S248" s="1"/>
      <c r="T248" s="1"/>
      <c r="U248" s="1"/>
      <c r="V248" s="1"/>
      <c r="W248" s="10"/>
      <c r="X248" s="10"/>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5"/>
      <c r="CT248" s="5"/>
      <c r="CU248" s="5"/>
      <c r="CV248" s="5"/>
      <c r="CW248" s="5"/>
      <c r="CX248" s="5"/>
    </row>
    <row r="249" spans="1:102" s="2" customFormat="1" ht="18" customHeight="1" x14ac:dyDescent="0.15">
      <c r="A249" s="1"/>
      <c r="L249" s="1"/>
      <c r="M249" s="1"/>
      <c r="N249" s="1"/>
      <c r="O249" s="1"/>
      <c r="P249" s="1"/>
      <c r="Q249" s="1"/>
      <c r="R249" s="1"/>
      <c r="S249" s="1"/>
      <c r="T249" s="1"/>
      <c r="U249" s="1"/>
      <c r="V249" s="1"/>
      <c r="W249" s="10"/>
      <c r="X249" s="10"/>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5"/>
      <c r="CT249" s="5"/>
      <c r="CU249" s="5"/>
      <c r="CV249" s="5"/>
      <c r="CW249" s="5"/>
      <c r="CX249" s="5"/>
    </row>
    <row r="250" spans="1:102" s="2" customFormat="1" ht="18" customHeight="1" x14ac:dyDescent="0.15">
      <c r="A250" s="1"/>
      <c r="L250" s="1"/>
      <c r="M250" s="1"/>
      <c r="N250" s="1"/>
      <c r="O250" s="1"/>
      <c r="P250" s="1"/>
      <c r="Q250" s="1"/>
      <c r="R250" s="1"/>
      <c r="S250" s="1"/>
      <c r="T250" s="1"/>
      <c r="U250" s="1"/>
      <c r="V250" s="1"/>
      <c r="W250" s="10"/>
      <c r="X250" s="10"/>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5"/>
      <c r="CT250" s="5"/>
      <c r="CU250" s="5"/>
      <c r="CV250" s="5"/>
      <c r="CW250" s="5"/>
      <c r="CX250" s="5"/>
    </row>
    <row r="251" spans="1:102" s="2" customFormat="1" ht="18" customHeight="1" x14ac:dyDescent="0.15">
      <c r="A251" s="1"/>
      <c r="L251" s="1"/>
      <c r="M251" s="1"/>
      <c r="N251" s="1"/>
      <c r="O251" s="1"/>
      <c r="P251" s="1"/>
      <c r="Q251" s="1"/>
      <c r="R251" s="1"/>
      <c r="S251" s="1"/>
      <c r="T251" s="1"/>
      <c r="U251" s="1"/>
      <c r="V251" s="1"/>
      <c r="W251" s="10"/>
      <c r="X251" s="10"/>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5"/>
      <c r="CT251" s="5"/>
      <c r="CU251" s="5"/>
      <c r="CV251" s="5"/>
      <c r="CW251" s="5"/>
      <c r="CX251" s="5"/>
    </row>
    <row r="252" spans="1:102" s="2" customFormat="1" ht="18" customHeight="1" x14ac:dyDescent="0.15">
      <c r="A252" s="1"/>
      <c r="L252" s="1"/>
      <c r="M252" s="1"/>
      <c r="N252" s="1"/>
      <c r="O252" s="1"/>
      <c r="P252" s="1"/>
      <c r="Q252" s="1"/>
      <c r="R252" s="1"/>
      <c r="S252" s="1"/>
      <c r="T252" s="1"/>
      <c r="U252" s="1"/>
      <c r="V252" s="1"/>
      <c r="W252" s="10"/>
      <c r="X252" s="10"/>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5"/>
      <c r="CT252" s="5"/>
      <c r="CU252" s="5"/>
      <c r="CV252" s="5"/>
      <c r="CW252" s="5"/>
      <c r="CX252" s="5"/>
    </row>
    <row r="253" spans="1:102" s="2" customFormat="1" ht="18" customHeight="1" x14ac:dyDescent="0.15">
      <c r="A253" s="1"/>
      <c r="L253" s="1"/>
      <c r="M253" s="1"/>
      <c r="N253" s="1"/>
      <c r="O253" s="1"/>
      <c r="P253" s="1"/>
      <c r="Q253" s="1"/>
      <c r="R253" s="1"/>
      <c r="S253" s="1"/>
      <c r="T253" s="1"/>
      <c r="U253" s="1"/>
      <c r="V253" s="1"/>
      <c r="W253" s="10"/>
      <c r="X253" s="10"/>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5"/>
      <c r="CT253" s="5"/>
      <c r="CU253" s="5"/>
      <c r="CV253" s="5"/>
      <c r="CW253" s="5"/>
      <c r="CX253" s="5"/>
    </row>
    <row r="254" spans="1:102" s="2" customFormat="1" ht="18" customHeight="1" x14ac:dyDescent="0.15">
      <c r="A254" s="1"/>
      <c r="L254" s="1"/>
      <c r="M254" s="1"/>
      <c r="N254" s="1"/>
      <c r="O254" s="1"/>
      <c r="P254" s="1"/>
      <c r="Q254" s="1"/>
      <c r="R254" s="1"/>
      <c r="S254" s="1"/>
      <c r="T254" s="1"/>
      <c r="U254" s="1"/>
      <c r="V254" s="1"/>
      <c r="W254" s="10"/>
      <c r="X254" s="10"/>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5"/>
      <c r="CT254" s="5"/>
      <c r="CU254" s="5"/>
      <c r="CV254" s="5"/>
      <c r="CW254" s="5"/>
      <c r="CX254" s="5"/>
    </row>
    <row r="255" spans="1:102" s="2" customFormat="1" ht="18" customHeight="1" x14ac:dyDescent="0.15">
      <c r="A255" s="1"/>
      <c r="L255" s="1"/>
      <c r="M255" s="1"/>
      <c r="N255" s="1"/>
      <c r="O255" s="1"/>
      <c r="P255" s="1"/>
      <c r="Q255" s="1"/>
      <c r="R255" s="1"/>
      <c r="S255" s="1"/>
      <c r="T255" s="1"/>
      <c r="U255" s="1"/>
      <c r="V255" s="1"/>
      <c r="W255" s="10"/>
      <c r="X255" s="10"/>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5"/>
      <c r="CT255" s="5"/>
      <c r="CU255" s="5"/>
      <c r="CV255" s="5"/>
      <c r="CW255" s="5"/>
      <c r="CX255" s="5"/>
    </row>
    <row r="256" spans="1:102" s="2" customFormat="1" ht="18" customHeight="1" x14ac:dyDescent="0.15">
      <c r="A256" s="1"/>
      <c r="L256" s="1"/>
      <c r="M256" s="1"/>
      <c r="N256" s="1"/>
      <c r="O256" s="1"/>
      <c r="P256" s="1"/>
      <c r="Q256" s="1"/>
      <c r="R256" s="1"/>
      <c r="S256" s="1"/>
      <c r="T256" s="1"/>
      <c r="U256" s="1"/>
      <c r="V256" s="1"/>
      <c r="W256" s="10"/>
      <c r="X256" s="10"/>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5"/>
      <c r="CT256" s="5"/>
      <c r="CU256" s="5"/>
      <c r="CV256" s="5"/>
      <c r="CW256" s="5"/>
      <c r="CX256" s="5"/>
    </row>
    <row r="257" spans="1:102" s="2" customFormat="1" ht="18" customHeight="1" x14ac:dyDescent="0.15">
      <c r="A257" s="1"/>
      <c r="L257" s="1"/>
      <c r="M257" s="1"/>
      <c r="N257" s="1"/>
      <c r="O257" s="1"/>
      <c r="P257" s="1"/>
      <c r="Q257" s="1"/>
      <c r="R257" s="1"/>
      <c r="S257" s="1"/>
      <c r="T257" s="1"/>
      <c r="U257" s="1"/>
      <c r="V257" s="1"/>
      <c r="W257" s="10"/>
      <c r="X257" s="10"/>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5"/>
      <c r="CT257" s="5"/>
      <c r="CU257" s="5"/>
      <c r="CV257" s="5"/>
      <c r="CW257" s="5"/>
      <c r="CX257" s="5"/>
    </row>
    <row r="258" spans="1:102" s="2" customFormat="1" ht="18" customHeight="1" x14ac:dyDescent="0.15">
      <c r="A258" s="1"/>
      <c r="L258" s="1"/>
      <c r="M258" s="1"/>
      <c r="N258" s="1"/>
      <c r="O258" s="1"/>
      <c r="P258" s="1"/>
      <c r="Q258" s="1"/>
      <c r="R258" s="1"/>
      <c r="S258" s="1"/>
      <c r="T258" s="1"/>
      <c r="U258" s="1"/>
      <c r="V258" s="1"/>
      <c r="W258" s="10"/>
      <c r="X258" s="10"/>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5"/>
      <c r="CT258" s="5"/>
      <c r="CU258" s="5"/>
      <c r="CV258" s="5"/>
      <c r="CW258" s="5"/>
      <c r="CX258" s="5"/>
    </row>
    <row r="259" spans="1:102" s="2" customFormat="1" ht="18" customHeight="1" x14ac:dyDescent="0.15">
      <c r="A259" s="1"/>
      <c r="L259" s="1"/>
      <c r="M259" s="1"/>
      <c r="N259" s="1"/>
      <c r="O259" s="1"/>
      <c r="P259" s="1"/>
      <c r="Q259" s="1"/>
      <c r="R259" s="1"/>
      <c r="S259" s="1"/>
      <c r="T259" s="1"/>
      <c r="U259" s="1"/>
      <c r="V259" s="1"/>
      <c r="W259" s="10"/>
      <c r="X259" s="10"/>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5"/>
      <c r="CT259" s="5"/>
      <c r="CU259" s="5"/>
      <c r="CV259" s="5"/>
      <c r="CW259" s="5"/>
      <c r="CX259" s="5"/>
    </row>
    <row r="260" spans="1:102" s="2" customFormat="1" ht="18" customHeight="1" x14ac:dyDescent="0.15">
      <c r="A260" s="1"/>
      <c r="L260" s="1"/>
      <c r="M260" s="1"/>
      <c r="N260" s="1"/>
      <c r="O260" s="1"/>
      <c r="P260" s="1"/>
      <c r="Q260" s="1"/>
      <c r="R260" s="1"/>
      <c r="S260" s="1"/>
      <c r="T260" s="1"/>
      <c r="U260" s="1"/>
      <c r="V260" s="1"/>
      <c r="W260" s="10"/>
      <c r="X260" s="10"/>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5"/>
      <c r="CT260" s="5"/>
      <c r="CU260" s="5"/>
      <c r="CV260" s="5"/>
      <c r="CW260" s="5"/>
      <c r="CX260" s="5"/>
    </row>
    <row r="419" spans="1:102" s="4" customFormat="1" ht="18" customHeight="1" x14ac:dyDescent="0.15">
      <c r="A419" s="1"/>
      <c r="B419" s="2"/>
      <c r="C419" s="2"/>
      <c r="D419" s="2"/>
      <c r="E419" s="2"/>
      <c r="F419" s="2"/>
      <c r="G419" s="2"/>
      <c r="H419" s="2"/>
      <c r="I419" s="2"/>
      <c r="J419" s="2"/>
      <c r="K419" s="2"/>
      <c r="L419" s="1"/>
      <c r="M419" s="1"/>
      <c r="N419" s="1"/>
      <c r="O419" s="1"/>
      <c r="P419" s="1"/>
      <c r="Q419" s="1"/>
      <c r="R419" s="1"/>
      <c r="S419" s="1"/>
      <c r="T419" s="1"/>
      <c r="U419" s="1"/>
      <c r="V419" s="1"/>
      <c r="W419" s="10"/>
      <c r="X419" s="10"/>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5"/>
      <c r="CT419" s="5"/>
      <c r="CU419" s="5"/>
      <c r="CV419" s="5"/>
      <c r="CW419" s="5"/>
      <c r="CX419" s="6"/>
    </row>
    <row r="437" spans="2:101" s="5" customFormat="1" ht="18" customHeight="1" x14ac:dyDescent="0.15">
      <c r="B437" s="2"/>
      <c r="C437" s="2"/>
      <c r="D437" s="2"/>
      <c r="E437" s="2"/>
      <c r="F437" s="2"/>
      <c r="G437" s="2"/>
      <c r="H437" s="2"/>
      <c r="I437" s="2"/>
      <c r="J437" s="2"/>
      <c r="K437" s="2"/>
      <c r="L437" s="1"/>
      <c r="M437" s="1"/>
      <c r="N437" s="1"/>
      <c r="O437" s="1"/>
      <c r="P437" s="1"/>
      <c r="Q437" s="1"/>
      <c r="R437" s="1"/>
      <c r="S437" s="1"/>
      <c r="T437" s="1"/>
      <c r="U437" s="1"/>
      <c r="V437" s="1"/>
      <c r="W437" s="10"/>
      <c r="X437" s="10"/>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T437" s="6"/>
      <c r="CU437" s="6"/>
      <c r="CV437" s="6"/>
      <c r="CW437" s="6"/>
    </row>
    <row r="457" spans="1:102" s="4" customFormat="1" ht="18" customHeight="1" x14ac:dyDescent="0.15">
      <c r="A457" s="1"/>
      <c r="B457" s="2"/>
      <c r="C457" s="2"/>
      <c r="D457" s="2"/>
      <c r="E457" s="2"/>
      <c r="F457" s="2"/>
      <c r="G457" s="2"/>
      <c r="H457" s="2"/>
      <c r="I457" s="2"/>
      <c r="J457" s="2"/>
      <c r="K457" s="2"/>
      <c r="L457" s="1"/>
      <c r="M457" s="1"/>
      <c r="N457" s="1"/>
      <c r="O457" s="1"/>
      <c r="P457" s="1"/>
      <c r="Q457" s="1"/>
      <c r="R457" s="1"/>
      <c r="S457" s="1"/>
      <c r="T457" s="1"/>
      <c r="U457" s="1"/>
      <c r="V457" s="1"/>
      <c r="W457" s="10"/>
      <c r="X457" s="10"/>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5"/>
      <c r="CT457" s="5"/>
      <c r="CU457" s="5"/>
      <c r="CV457" s="5"/>
      <c r="CW457" s="5"/>
      <c r="CX457" s="6"/>
    </row>
    <row r="582" spans="98:102" ht="18" customHeight="1" x14ac:dyDescent="0.15"/>
    <row r="583" spans="98:102" ht="18" customHeight="1" x14ac:dyDescent="0.15"/>
    <row r="584" spans="98:102" ht="18" customHeight="1" x14ac:dyDescent="0.15"/>
    <row r="585" spans="98:102" ht="18" customHeight="1" x14ac:dyDescent="0.15"/>
    <row r="586" spans="98:102" ht="18" customHeight="1" x14ac:dyDescent="0.15"/>
    <row r="587" spans="98:102" ht="18" customHeight="1" x14ac:dyDescent="0.15"/>
    <row r="588" spans="98:102" ht="18" customHeight="1" x14ac:dyDescent="0.15"/>
    <row r="589" spans="98:102" ht="18" customHeight="1" x14ac:dyDescent="0.15"/>
    <row r="590" spans="98:102" ht="18" customHeight="1" x14ac:dyDescent="0.15"/>
    <row r="591" spans="98:102" ht="18" customHeight="1" x14ac:dyDescent="0.15"/>
    <row r="592" spans="98:102" ht="18" customHeight="1" x14ac:dyDescent="0.15">
      <c r="CT592" s="1"/>
      <c r="CU592" s="1"/>
      <c r="CV592" s="1"/>
      <c r="CW592" s="1"/>
      <c r="CX592" s="1"/>
    </row>
    <row r="593" spans="2:102" ht="18" customHeight="1" x14ac:dyDescent="0.15">
      <c r="CT593" s="1"/>
      <c r="CU593" s="1"/>
      <c r="CV593" s="1"/>
      <c r="CW593" s="1"/>
      <c r="CX593" s="1"/>
    </row>
    <row r="594" spans="2:102" ht="18" customHeight="1" x14ac:dyDescent="0.15">
      <c r="CT594" s="1"/>
      <c r="CU594" s="1"/>
      <c r="CV594" s="1"/>
      <c r="CW594" s="1"/>
      <c r="CX594" s="1"/>
    </row>
    <row r="595" spans="2:102" ht="18" customHeight="1" x14ac:dyDescent="0.15">
      <c r="CT595" s="1"/>
      <c r="CU595" s="1"/>
      <c r="CV595" s="1"/>
      <c r="CW595" s="1"/>
      <c r="CX595" s="1"/>
    </row>
    <row r="596" spans="2:102" ht="18" customHeight="1" x14ac:dyDescent="0.15">
      <c r="CT596" s="1"/>
      <c r="CU596" s="1"/>
      <c r="CV596" s="1"/>
      <c r="CW596" s="1"/>
      <c r="CX596" s="1"/>
    </row>
    <row r="597" spans="2:102" ht="18" customHeight="1" x14ac:dyDescent="0.15">
      <c r="B597" s="1"/>
      <c r="C597" s="1"/>
      <c r="D597" s="1"/>
      <c r="E597" s="1"/>
      <c r="F597" s="1"/>
      <c r="G597" s="1"/>
      <c r="H597" s="1"/>
      <c r="I597" s="1"/>
      <c r="J597" s="1"/>
      <c r="CT597" s="1"/>
      <c r="CU597" s="1"/>
      <c r="CV597" s="1"/>
      <c r="CW597" s="1"/>
      <c r="CX597" s="1"/>
    </row>
    <row r="598" spans="2:102" ht="18" customHeight="1" x14ac:dyDescent="0.15">
      <c r="B598" s="1"/>
      <c r="C598" s="1"/>
      <c r="D598" s="1"/>
      <c r="E598" s="1"/>
      <c r="F598" s="1"/>
      <c r="G598" s="1"/>
      <c r="H598" s="1"/>
      <c r="I598" s="1"/>
      <c r="J598" s="1"/>
      <c r="K598" s="1"/>
      <c r="W598" s="1"/>
      <c r="X598" s="1"/>
      <c r="CS598" s="1"/>
      <c r="CT598" s="1"/>
      <c r="CU598" s="1"/>
      <c r="CV598" s="1"/>
      <c r="CW598" s="1"/>
      <c r="CX598" s="1"/>
    </row>
    <row r="599" spans="2:102" ht="18" customHeight="1" x14ac:dyDescent="0.15">
      <c r="B599" s="1"/>
      <c r="C599" s="1"/>
      <c r="D599" s="1"/>
      <c r="E599" s="1"/>
      <c r="F599" s="1"/>
      <c r="G599" s="1"/>
      <c r="H599" s="1"/>
      <c r="I599" s="1"/>
      <c r="J599" s="1"/>
      <c r="K599" s="1"/>
      <c r="W599" s="1"/>
      <c r="X599" s="1"/>
      <c r="CS599" s="1"/>
      <c r="CT599" s="1"/>
      <c r="CU599" s="1"/>
      <c r="CV599" s="1"/>
      <c r="CW599" s="1"/>
      <c r="CX599" s="1"/>
    </row>
    <row r="600" spans="2:102" ht="18" customHeight="1" x14ac:dyDescent="0.15">
      <c r="B600" s="1"/>
      <c r="C600" s="1"/>
      <c r="D600" s="1"/>
      <c r="E600" s="1"/>
      <c r="F600" s="1"/>
      <c r="G600" s="1"/>
      <c r="H600" s="1"/>
      <c r="I600" s="1"/>
      <c r="J600" s="1"/>
      <c r="K600" s="1"/>
      <c r="W600" s="1"/>
      <c r="X600" s="1"/>
      <c r="CS600" s="1"/>
      <c r="CT600" s="1"/>
      <c r="CU600" s="1"/>
      <c r="CV600" s="1"/>
      <c r="CW600" s="1"/>
      <c r="CX600" s="1"/>
    </row>
    <row r="601" spans="2:102" ht="18" customHeight="1" x14ac:dyDescent="0.15">
      <c r="B601" s="1"/>
      <c r="C601" s="1"/>
      <c r="D601" s="1"/>
      <c r="E601" s="1"/>
      <c r="F601" s="1"/>
      <c r="G601" s="1"/>
      <c r="H601" s="1"/>
      <c r="I601" s="1"/>
      <c r="J601" s="1"/>
      <c r="K601" s="1"/>
      <c r="W601" s="1"/>
      <c r="X601" s="1"/>
      <c r="CS601" s="1"/>
      <c r="CT601" s="1"/>
      <c r="CU601" s="1"/>
      <c r="CV601" s="1"/>
      <c r="CW601" s="1"/>
      <c r="CX601" s="1"/>
    </row>
    <row r="602" spans="2:102" ht="18" customHeight="1" x14ac:dyDescent="0.15">
      <c r="B602" s="1"/>
      <c r="C602" s="1"/>
      <c r="D602" s="1"/>
      <c r="E602" s="1"/>
      <c r="F602" s="1"/>
      <c r="G602" s="1"/>
      <c r="H602" s="1"/>
      <c r="I602" s="1"/>
      <c r="J602" s="1"/>
      <c r="K602" s="1"/>
      <c r="W602" s="1"/>
      <c r="X602" s="1"/>
      <c r="CS602" s="1"/>
      <c r="CT602" s="1"/>
      <c r="CU602" s="1"/>
      <c r="CV602" s="1"/>
      <c r="CW602" s="1"/>
      <c r="CX602" s="1"/>
    </row>
    <row r="603" spans="2:102" ht="18" customHeight="1" x14ac:dyDescent="0.15">
      <c r="B603" s="1"/>
      <c r="C603" s="1"/>
      <c r="D603" s="1"/>
      <c r="E603" s="1"/>
      <c r="F603" s="1"/>
      <c r="G603" s="1"/>
      <c r="H603" s="1"/>
      <c r="I603" s="1"/>
      <c r="J603" s="1"/>
      <c r="K603" s="1"/>
      <c r="W603" s="1"/>
      <c r="X603" s="1"/>
      <c r="CS603" s="1"/>
      <c r="CT603" s="1"/>
      <c r="CU603" s="1"/>
      <c r="CV603" s="1"/>
      <c r="CW603" s="1"/>
      <c r="CX603" s="1"/>
    </row>
    <row r="604" spans="2:102" ht="18" customHeight="1" x14ac:dyDescent="0.15">
      <c r="B604" s="1"/>
      <c r="C604" s="1"/>
      <c r="D604" s="1"/>
      <c r="E604" s="1"/>
      <c r="F604" s="1"/>
      <c r="G604" s="1"/>
      <c r="H604" s="1"/>
      <c r="I604" s="1"/>
      <c r="J604" s="1"/>
      <c r="K604" s="1"/>
      <c r="W604" s="1"/>
      <c r="X604" s="1"/>
      <c r="CS604" s="1"/>
      <c r="CT604" s="1"/>
      <c r="CU604" s="1"/>
      <c r="CV604" s="1"/>
      <c r="CW604" s="1"/>
      <c r="CX604" s="1"/>
    </row>
    <row r="605" spans="2:102" ht="18" customHeight="1" x14ac:dyDescent="0.15">
      <c r="B605" s="1"/>
      <c r="C605" s="1"/>
      <c r="D605" s="1"/>
      <c r="E605" s="1"/>
      <c r="F605" s="1"/>
      <c r="G605" s="1"/>
      <c r="H605" s="1"/>
      <c r="I605" s="1"/>
      <c r="J605" s="1"/>
      <c r="K605" s="1"/>
      <c r="W605" s="1"/>
      <c r="X605" s="1"/>
      <c r="CS605" s="1"/>
      <c r="CT605" s="1"/>
      <c r="CU605" s="1"/>
      <c r="CV605" s="1"/>
      <c r="CW605" s="1"/>
      <c r="CX605" s="1"/>
    </row>
    <row r="606" spans="2:102" ht="18" customHeight="1" x14ac:dyDescent="0.15">
      <c r="B606" s="1"/>
      <c r="C606" s="1"/>
      <c r="D606" s="1"/>
      <c r="E606" s="1"/>
      <c r="F606" s="1"/>
      <c r="G606" s="1"/>
      <c r="H606" s="1"/>
      <c r="I606" s="1"/>
      <c r="J606" s="1"/>
      <c r="K606" s="1"/>
      <c r="W606" s="1"/>
      <c r="X606" s="1"/>
      <c r="CS606" s="1"/>
      <c r="CT606" s="1"/>
      <c r="CU606" s="1"/>
      <c r="CV606" s="1"/>
      <c r="CW606" s="1"/>
      <c r="CX606" s="1"/>
    </row>
    <row r="607" spans="2:102" ht="18" customHeight="1" x14ac:dyDescent="0.15">
      <c r="B607" s="1"/>
      <c r="C607" s="1"/>
      <c r="D607" s="1"/>
      <c r="E607" s="1"/>
      <c r="F607" s="1"/>
      <c r="G607" s="1"/>
      <c r="H607" s="1"/>
      <c r="I607" s="1"/>
      <c r="J607" s="1"/>
      <c r="K607" s="1"/>
      <c r="W607" s="1"/>
      <c r="X607" s="1"/>
      <c r="CS607" s="1"/>
      <c r="CT607" s="1"/>
      <c r="CU607" s="1"/>
      <c r="CV607" s="1"/>
      <c r="CW607" s="1"/>
      <c r="CX607" s="1"/>
    </row>
    <row r="608" spans="2:102" ht="18" customHeight="1" x14ac:dyDescent="0.15">
      <c r="B608" s="1"/>
      <c r="C608" s="1"/>
      <c r="D608" s="1"/>
      <c r="E608" s="1"/>
      <c r="F608" s="1"/>
      <c r="G608" s="1"/>
      <c r="H608" s="1"/>
      <c r="I608" s="1"/>
      <c r="J608" s="1"/>
      <c r="K608" s="1"/>
      <c r="W608" s="1"/>
      <c r="X608" s="1"/>
      <c r="CS608" s="1"/>
      <c r="CT608" s="1"/>
      <c r="CU608" s="1"/>
      <c r="CV608" s="1"/>
      <c r="CW608" s="1"/>
      <c r="CX608" s="1"/>
    </row>
    <row r="609" spans="2:102" ht="18" customHeight="1" x14ac:dyDescent="0.15">
      <c r="B609" s="1"/>
      <c r="C609" s="1"/>
      <c r="D609" s="1"/>
      <c r="E609" s="1"/>
      <c r="F609" s="1"/>
      <c r="G609" s="1"/>
      <c r="H609" s="1"/>
      <c r="I609" s="1"/>
      <c r="J609" s="1"/>
      <c r="K609" s="1"/>
      <c r="W609" s="1"/>
      <c r="X609" s="1"/>
      <c r="CS609" s="1"/>
      <c r="CT609" s="1"/>
      <c r="CU609" s="1"/>
      <c r="CV609" s="1"/>
      <c r="CW609" s="1"/>
      <c r="CX609" s="1"/>
    </row>
    <row r="610" spans="2:102" ht="18" customHeight="1" x14ac:dyDescent="0.15">
      <c r="B610" s="1"/>
      <c r="C610" s="1"/>
      <c r="D610" s="1"/>
      <c r="E610" s="1"/>
      <c r="F610" s="1"/>
      <c r="G610" s="1"/>
      <c r="H610" s="1"/>
      <c r="I610" s="1"/>
      <c r="J610" s="1"/>
      <c r="K610" s="1"/>
      <c r="W610" s="1"/>
      <c r="X610" s="1"/>
      <c r="CS610" s="1"/>
      <c r="CT610" s="1"/>
      <c r="CU610" s="1"/>
      <c r="CV610" s="1"/>
      <c r="CW610" s="1"/>
      <c r="CX610" s="1"/>
    </row>
    <row r="611" spans="2:102" ht="18" customHeight="1" x14ac:dyDescent="0.15">
      <c r="B611" s="1"/>
      <c r="C611" s="1"/>
      <c r="D611" s="1"/>
      <c r="E611" s="1"/>
      <c r="F611" s="1"/>
      <c r="G611" s="1"/>
      <c r="H611" s="1"/>
      <c r="I611" s="1"/>
      <c r="J611" s="1"/>
      <c r="K611" s="1"/>
      <c r="W611" s="1"/>
      <c r="X611" s="1"/>
      <c r="CS611" s="1"/>
      <c r="CT611" s="1"/>
      <c r="CU611" s="1"/>
      <c r="CV611" s="1"/>
      <c r="CW611" s="1"/>
      <c r="CX611" s="1"/>
    </row>
    <row r="612" spans="2:102" ht="18" customHeight="1" x14ac:dyDescent="0.15">
      <c r="B612" s="1"/>
      <c r="C612" s="1"/>
      <c r="D612" s="1"/>
      <c r="E612" s="1"/>
      <c r="F612" s="1"/>
      <c r="G612" s="1"/>
      <c r="H612" s="1"/>
      <c r="I612" s="1"/>
      <c r="J612" s="1"/>
      <c r="K612" s="1"/>
      <c r="W612" s="1"/>
      <c r="X612" s="1"/>
      <c r="CS612" s="1"/>
      <c r="CT612" s="1"/>
      <c r="CU612" s="1"/>
      <c r="CV612" s="1"/>
      <c r="CW612" s="1"/>
      <c r="CX612" s="1"/>
    </row>
    <row r="613" spans="2:102" ht="18" customHeight="1" x14ac:dyDescent="0.15">
      <c r="B613" s="1"/>
      <c r="C613" s="1"/>
      <c r="D613" s="1"/>
      <c r="E613" s="1"/>
      <c r="F613" s="1"/>
      <c r="G613" s="1"/>
      <c r="H613" s="1"/>
      <c r="I613" s="1"/>
      <c r="J613" s="1"/>
      <c r="K613" s="1"/>
      <c r="W613" s="1"/>
      <c r="X613" s="1"/>
      <c r="CS613" s="1"/>
      <c r="CT613" s="1"/>
      <c r="CU613" s="1"/>
      <c r="CV613" s="1"/>
      <c r="CW613" s="1"/>
      <c r="CX613" s="1"/>
    </row>
    <row r="614" spans="2:102" ht="18" customHeight="1" x14ac:dyDescent="0.15">
      <c r="B614" s="1"/>
      <c r="C614" s="1"/>
      <c r="D614" s="1"/>
      <c r="E614" s="1"/>
      <c r="F614" s="1"/>
      <c r="G614" s="1"/>
      <c r="H614" s="1"/>
      <c r="I614" s="1"/>
      <c r="J614" s="1"/>
      <c r="K614" s="1"/>
      <c r="W614" s="1"/>
      <c r="X614" s="1"/>
      <c r="CS614" s="1"/>
      <c r="CT614" s="1"/>
      <c r="CU614" s="1"/>
      <c r="CV614" s="1"/>
      <c r="CW614" s="1"/>
      <c r="CX614" s="1"/>
    </row>
    <row r="615" spans="2:102" ht="18" customHeight="1" x14ac:dyDescent="0.15">
      <c r="B615" s="1"/>
      <c r="C615" s="1"/>
      <c r="D615" s="1"/>
      <c r="E615" s="1"/>
      <c r="F615" s="1"/>
      <c r="G615" s="1"/>
      <c r="H615" s="1"/>
      <c r="I615" s="1"/>
      <c r="J615" s="1"/>
      <c r="K615" s="1"/>
      <c r="W615" s="1"/>
      <c r="X615" s="1"/>
      <c r="CS615" s="1"/>
      <c r="CT615" s="1"/>
      <c r="CU615" s="1"/>
      <c r="CV615" s="1"/>
      <c r="CW615" s="1"/>
      <c r="CX615" s="1"/>
    </row>
    <row r="616" spans="2:102" ht="18" customHeight="1" x14ac:dyDescent="0.15">
      <c r="B616" s="1"/>
      <c r="C616" s="1"/>
      <c r="D616" s="1"/>
      <c r="E616" s="1"/>
      <c r="F616" s="1"/>
      <c r="G616" s="1"/>
      <c r="H616" s="1"/>
      <c r="I616" s="1"/>
      <c r="J616" s="1"/>
      <c r="K616" s="1"/>
      <c r="W616" s="1"/>
      <c r="X616" s="1"/>
      <c r="CS616" s="1"/>
      <c r="CT616" s="1"/>
      <c r="CU616" s="1"/>
      <c r="CV616" s="1"/>
      <c r="CW616" s="1"/>
      <c r="CX616" s="1"/>
    </row>
    <row r="617" spans="2:102" ht="18" customHeight="1" x14ac:dyDescent="0.15">
      <c r="B617" s="1"/>
      <c r="C617" s="1"/>
      <c r="D617" s="1"/>
      <c r="E617" s="1"/>
      <c r="F617" s="1"/>
      <c r="G617" s="1"/>
      <c r="H617" s="1"/>
      <c r="I617" s="1"/>
      <c r="J617" s="1"/>
      <c r="K617" s="1"/>
      <c r="W617" s="1"/>
      <c r="X617" s="1"/>
      <c r="CS617" s="1"/>
      <c r="CT617" s="1"/>
      <c r="CU617" s="1"/>
      <c r="CV617" s="1"/>
      <c r="CW617" s="1"/>
      <c r="CX617" s="1"/>
    </row>
    <row r="618" spans="2:102" ht="18" customHeight="1" x14ac:dyDescent="0.15">
      <c r="B618" s="1"/>
      <c r="C618" s="1"/>
      <c r="D618" s="1"/>
      <c r="E618" s="1"/>
      <c r="F618" s="1"/>
      <c r="G618" s="1"/>
      <c r="H618" s="1"/>
      <c r="I618" s="1"/>
      <c r="J618" s="1"/>
      <c r="K618" s="1"/>
      <c r="W618" s="1"/>
      <c r="X618" s="1"/>
      <c r="CS618" s="1"/>
      <c r="CT618" s="1"/>
      <c r="CU618" s="1"/>
      <c r="CV618" s="1"/>
      <c r="CW618" s="1"/>
      <c r="CX618" s="1"/>
    </row>
    <row r="619" spans="2:102" ht="18" customHeight="1" x14ac:dyDescent="0.15">
      <c r="B619" s="1"/>
      <c r="C619" s="1"/>
      <c r="D619" s="1"/>
      <c r="E619" s="1"/>
      <c r="F619" s="1"/>
      <c r="G619" s="1"/>
      <c r="H619" s="1"/>
      <c r="I619" s="1"/>
      <c r="J619" s="1"/>
      <c r="K619" s="1"/>
      <c r="W619" s="1"/>
      <c r="X619" s="1"/>
      <c r="CS619" s="1"/>
      <c r="CT619" s="1"/>
      <c r="CU619" s="1"/>
      <c r="CV619" s="1"/>
      <c r="CW619" s="1"/>
      <c r="CX619" s="1"/>
    </row>
    <row r="620" spans="2:102" x14ac:dyDescent="0.15">
      <c r="B620" s="1"/>
      <c r="C620" s="1"/>
      <c r="D620" s="1"/>
      <c r="E620" s="1"/>
      <c r="F620" s="1"/>
      <c r="G620" s="1"/>
      <c r="H620" s="1"/>
      <c r="I620" s="1"/>
      <c r="J620" s="1"/>
      <c r="K620" s="1"/>
      <c r="W620" s="1"/>
      <c r="X620" s="1"/>
      <c r="CS620" s="1"/>
    </row>
    <row r="621" spans="2:102" x14ac:dyDescent="0.15">
      <c r="B621" s="1"/>
      <c r="C621" s="1"/>
      <c r="D621" s="1"/>
      <c r="E621" s="1"/>
      <c r="F621" s="1"/>
      <c r="G621" s="1"/>
      <c r="H621" s="1"/>
      <c r="I621" s="1"/>
      <c r="J621" s="1"/>
      <c r="K621" s="1"/>
      <c r="W621" s="1"/>
      <c r="X621" s="1"/>
      <c r="CS621" s="1"/>
    </row>
    <row r="622" spans="2:102" x14ac:dyDescent="0.15">
      <c r="B622" s="1"/>
      <c r="C622" s="1"/>
      <c r="D622" s="1"/>
      <c r="E622" s="1"/>
      <c r="F622" s="1"/>
      <c r="G622" s="1"/>
      <c r="H622" s="1"/>
      <c r="I622" s="1"/>
      <c r="J622" s="1"/>
      <c r="K622" s="1"/>
      <c r="W622" s="1"/>
      <c r="X622" s="1"/>
      <c r="CS622" s="1"/>
    </row>
    <row r="623" spans="2:102" x14ac:dyDescent="0.15">
      <c r="B623" s="1"/>
      <c r="C623" s="1"/>
      <c r="D623" s="1"/>
      <c r="E623" s="1"/>
      <c r="F623" s="1"/>
      <c r="G623" s="1"/>
      <c r="H623" s="1"/>
      <c r="I623" s="1"/>
      <c r="J623" s="1"/>
      <c r="K623" s="1"/>
      <c r="W623" s="1"/>
      <c r="X623" s="1"/>
      <c r="CS623" s="1"/>
    </row>
    <row r="624" spans="2:102" x14ac:dyDescent="0.15">
      <c r="B624" s="1"/>
      <c r="C624" s="1"/>
      <c r="D624" s="1"/>
      <c r="E624" s="1"/>
      <c r="F624" s="1"/>
      <c r="G624" s="1"/>
      <c r="H624" s="1"/>
      <c r="I624" s="1"/>
      <c r="J624" s="1"/>
      <c r="K624" s="1"/>
      <c r="W624" s="1"/>
      <c r="X624" s="1"/>
      <c r="CS624" s="1"/>
    </row>
    <row r="625" spans="11:97" x14ac:dyDescent="0.15">
      <c r="K625" s="1"/>
      <c r="W625" s="1"/>
      <c r="X625" s="1"/>
      <c r="CS625" s="1"/>
    </row>
  </sheetData>
  <mergeCells count="975">
    <mergeCell ref="V62:X62"/>
    <mergeCell ref="B56:F56"/>
    <mergeCell ref="G56:K56"/>
    <mergeCell ref="V55:X55"/>
    <mergeCell ref="CL54:CS54"/>
    <mergeCell ref="BO47:BW47"/>
    <mergeCell ref="CE53:CK53"/>
    <mergeCell ref="B47:F47"/>
    <mergeCell ref="G58:K58"/>
    <mergeCell ref="B55:F55"/>
    <mergeCell ref="B59:F59"/>
    <mergeCell ref="G55:K55"/>
    <mergeCell ref="S55:U55"/>
    <mergeCell ref="B54:F54"/>
    <mergeCell ref="G54:K54"/>
    <mergeCell ref="L54:R54"/>
    <mergeCell ref="S54:U54"/>
    <mergeCell ref="B53:F53"/>
    <mergeCell ref="BO51:BW51"/>
    <mergeCell ref="BX54:CA54"/>
    <mergeCell ref="BO53:BW53"/>
    <mergeCell ref="BO54:BW54"/>
    <mergeCell ref="BO55:BW55"/>
    <mergeCell ref="Y54:AX54"/>
    <mergeCell ref="L64:R64"/>
    <mergeCell ref="S64:U64"/>
    <mergeCell ref="V64:X64"/>
    <mergeCell ref="Y64:AX64"/>
    <mergeCell ref="B64:F64"/>
    <mergeCell ref="G64:K64"/>
    <mergeCell ref="B61:F61"/>
    <mergeCell ref="G61:K61"/>
    <mergeCell ref="G59:K59"/>
    <mergeCell ref="B62:F62"/>
    <mergeCell ref="B60:F60"/>
    <mergeCell ref="G60:K60"/>
    <mergeCell ref="L60:R60"/>
    <mergeCell ref="S60:U60"/>
    <mergeCell ref="G62:K62"/>
    <mergeCell ref="L62:R62"/>
    <mergeCell ref="S61:U61"/>
    <mergeCell ref="S62:U62"/>
    <mergeCell ref="V60:X60"/>
    <mergeCell ref="Y63:AX63"/>
    <mergeCell ref="G63:K63"/>
    <mergeCell ref="L63:R63"/>
    <mergeCell ref="S63:U63"/>
    <mergeCell ref="V63:X63"/>
    <mergeCell ref="B51:F51"/>
    <mergeCell ref="G51:K51"/>
    <mergeCell ref="L51:R51"/>
    <mergeCell ref="B52:F52"/>
    <mergeCell ref="G52:K52"/>
    <mergeCell ref="V53:X53"/>
    <mergeCell ref="G53:K53"/>
    <mergeCell ref="B44:F44"/>
    <mergeCell ref="G44:K44"/>
    <mergeCell ref="B48:F48"/>
    <mergeCell ref="G48:K48"/>
    <mergeCell ref="B50:F50"/>
    <mergeCell ref="CL42:CS42"/>
    <mergeCell ref="Y42:AX42"/>
    <mergeCell ref="V42:X42"/>
    <mergeCell ref="AY42:BN42"/>
    <mergeCell ref="CB42:CD42"/>
    <mergeCell ref="CE42:CK42"/>
    <mergeCell ref="BO42:BW42"/>
    <mergeCell ref="BX42:CA42"/>
    <mergeCell ref="V47:X47"/>
    <mergeCell ref="V46:X46"/>
    <mergeCell ref="BX47:CA47"/>
    <mergeCell ref="BX44:CA44"/>
    <mergeCell ref="CE45:CK45"/>
    <mergeCell ref="CL45:CS45"/>
    <mergeCell ref="BO46:BW46"/>
    <mergeCell ref="Y47:AX47"/>
    <mergeCell ref="CB45:CD45"/>
    <mergeCell ref="L39:R39"/>
    <mergeCell ref="BX41:CA41"/>
    <mergeCell ref="AY29:BN29"/>
    <mergeCell ref="AY31:BN31"/>
    <mergeCell ref="S33:U33"/>
    <mergeCell ref="V33:X33"/>
    <mergeCell ref="BX33:CA33"/>
    <mergeCell ref="Y35:AX35"/>
    <mergeCell ref="L40:R40"/>
    <mergeCell ref="BX40:CA40"/>
    <mergeCell ref="V35:X35"/>
    <mergeCell ref="V32:X32"/>
    <mergeCell ref="V34:X34"/>
    <mergeCell ref="S38:U38"/>
    <mergeCell ref="S36:U36"/>
    <mergeCell ref="L38:R38"/>
    <mergeCell ref="V29:X29"/>
    <mergeCell ref="S29:U29"/>
    <mergeCell ref="BO29:BW29"/>
    <mergeCell ref="Y29:AX29"/>
    <mergeCell ref="AY30:BN30"/>
    <mergeCell ref="S37:U37"/>
    <mergeCell ref="Y37:AX37"/>
    <mergeCell ref="BO39:BW39"/>
    <mergeCell ref="CE17:CK17"/>
    <mergeCell ref="CX19:DD19"/>
    <mergeCell ref="CE19:CK19"/>
    <mergeCell ref="CL19:CS19"/>
    <mergeCell ref="CB19:CD19"/>
    <mergeCell ref="B19:F19"/>
    <mergeCell ref="G19:K19"/>
    <mergeCell ref="BX19:CA19"/>
    <mergeCell ref="AY19:BN19"/>
    <mergeCell ref="BO19:BW19"/>
    <mergeCell ref="G18:K18"/>
    <mergeCell ref="G17:K17"/>
    <mergeCell ref="CL17:CS17"/>
    <mergeCell ref="S17:U17"/>
    <mergeCell ref="V17:X17"/>
    <mergeCell ref="Y17:AX17"/>
    <mergeCell ref="AY17:BN17"/>
    <mergeCell ref="BO17:BW17"/>
    <mergeCell ref="BX17:CA17"/>
    <mergeCell ref="S14:U14"/>
    <mergeCell ref="Y18:AX18"/>
    <mergeCell ref="V14:X14"/>
    <mergeCell ref="L15:R15"/>
    <mergeCell ref="G14:K14"/>
    <mergeCell ref="L14:R14"/>
    <mergeCell ref="G15:K15"/>
    <mergeCell ref="L26:R26"/>
    <mergeCell ref="B18:F18"/>
    <mergeCell ref="B16:F16"/>
    <mergeCell ref="B17:F17"/>
    <mergeCell ref="L16:R16"/>
    <mergeCell ref="S16:U16"/>
    <mergeCell ref="G16:K16"/>
    <mergeCell ref="G38:K38"/>
    <mergeCell ref="B38:F38"/>
    <mergeCell ref="B37:F37"/>
    <mergeCell ref="G37:K37"/>
    <mergeCell ref="L37:R37"/>
    <mergeCell ref="B33:F33"/>
    <mergeCell ref="B14:F14"/>
    <mergeCell ref="B15:F15"/>
    <mergeCell ref="L24:R24"/>
    <mergeCell ref="B27:F27"/>
    <mergeCell ref="B25:F25"/>
    <mergeCell ref="G25:K25"/>
    <mergeCell ref="L25:R25"/>
    <mergeCell ref="B31:F31"/>
    <mergeCell ref="G31:K31"/>
    <mergeCell ref="L31:R31"/>
    <mergeCell ref="L17:R17"/>
    <mergeCell ref="B21:F21"/>
    <mergeCell ref="G21:K21"/>
    <mergeCell ref="B23:F23"/>
    <mergeCell ref="B22:F22"/>
    <mergeCell ref="G24:K24"/>
    <mergeCell ref="B24:F24"/>
    <mergeCell ref="B20:F20"/>
    <mergeCell ref="B41:F41"/>
    <mergeCell ref="G41:K41"/>
    <mergeCell ref="L41:R41"/>
    <mergeCell ref="S41:U41"/>
    <mergeCell ref="B46:F46"/>
    <mergeCell ref="G46:K46"/>
    <mergeCell ref="G50:K50"/>
    <mergeCell ref="L50:R50"/>
    <mergeCell ref="B42:F42"/>
    <mergeCell ref="G42:K42"/>
    <mergeCell ref="G49:K49"/>
    <mergeCell ref="B49:F49"/>
    <mergeCell ref="B43:F43"/>
    <mergeCell ref="G43:K43"/>
    <mergeCell ref="L43:R43"/>
    <mergeCell ref="S43:U43"/>
    <mergeCell ref="L47:R47"/>
    <mergeCell ref="L42:R42"/>
    <mergeCell ref="S42:U42"/>
    <mergeCell ref="G47:K47"/>
    <mergeCell ref="S50:U50"/>
    <mergeCell ref="L44:R44"/>
    <mergeCell ref="AY63:BN63"/>
    <mergeCell ref="BO63:BW63"/>
    <mergeCell ref="BO60:BW60"/>
    <mergeCell ref="AY62:BN62"/>
    <mergeCell ref="BO62:BW62"/>
    <mergeCell ref="AY61:BN61"/>
    <mergeCell ref="AY58:BN58"/>
    <mergeCell ref="AY50:BN50"/>
    <mergeCell ref="AY44:BN44"/>
    <mergeCell ref="BO44:BW44"/>
    <mergeCell ref="AY54:BN54"/>
    <mergeCell ref="AY53:BN53"/>
    <mergeCell ref="AY52:BN52"/>
    <mergeCell ref="BO52:BW52"/>
    <mergeCell ref="BO56:BW56"/>
    <mergeCell ref="AY56:BN56"/>
    <mergeCell ref="CE54:CK54"/>
    <mergeCell ref="BX53:CA53"/>
    <mergeCell ref="CB53:CD53"/>
    <mergeCell ref="BX55:CA55"/>
    <mergeCell ref="CB56:CD56"/>
    <mergeCell ref="CB54:CD54"/>
    <mergeCell ref="CB55:CD55"/>
    <mergeCell ref="CE55:CK55"/>
    <mergeCell ref="CB52:CD52"/>
    <mergeCell ref="Y26:AX26"/>
    <mergeCell ref="AY26:BN26"/>
    <mergeCell ref="B30:F30"/>
    <mergeCell ref="G30:K30"/>
    <mergeCell ref="L30:R30"/>
    <mergeCell ref="V30:X30"/>
    <mergeCell ref="BO30:BW30"/>
    <mergeCell ref="Y28:AX28"/>
    <mergeCell ref="Y30:AX30"/>
    <mergeCell ref="G28:K28"/>
    <mergeCell ref="L28:R28"/>
    <mergeCell ref="L27:R27"/>
    <mergeCell ref="B29:F29"/>
    <mergeCell ref="G29:K29"/>
    <mergeCell ref="L29:R29"/>
    <mergeCell ref="B28:F28"/>
    <mergeCell ref="G27:K27"/>
    <mergeCell ref="V26:X26"/>
    <mergeCell ref="B26:F26"/>
    <mergeCell ref="G26:K26"/>
    <mergeCell ref="S26:U26"/>
    <mergeCell ref="S32:U32"/>
    <mergeCell ref="S39:U39"/>
    <mergeCell ref="AY32:BN32"/>
    <mergeCell ref="B39:F39"/>
    <mergeCell ref="G39:K39"/>
    <mergeCell ref="BO35:BW35"/>
    <mergeCell ref="Y33:AX33"/>
    <mergeCell ref="Y32:AX32"/>
    <mergeCell ref="B34:F34"/>
    <mergeCell ref="G34:K34"/>
    <mergeCell ref="G35:K35"/>
    <mergeCell ref="L35:R35"/>
    <mergeCell ref="G33:K33"/>
    <mergeCell ref="G36:K36"/>
    <mergeCell ref="V38:X38"/>
    <mergeCell ref="V37:X37"/>
    <mergeCell ref="L33:R33"/>
    <mergeCell ref="V36:X36"/>
    <mergeCell ref="G32:K32"/>
    <mergeCell ref="L32:R32"/>
    <mergeCell ref="L36:R36"/>
    <mergeCell ref="L34:R34"/>
    <mergeCell ref="B32:F32"/>
    <mergeCell ref="B35:F35"/>
    <mergeCell ref="CB39:CD39"/>
    <mergeCell ref="CE35:CK35"/>
    <mergeCell ref="B58:F58"/>
    <mergeCell ref="B57:F57"/>
    <mergeCell ref="G57:K57"/>
    <mergeCell ref="S47:U47"/>
    <mergeCell ref="S52:U52"/>
    <mergeCell ref="S56:U56"/>
    <mergeCell ref="V56:X56"/>
    <mergeCell ref="Y56:AX56"/>
    <mergeCell ref="S44:U44"/>
    <mergeCell ref="V44:X44"/>
    <mergeCell ref="Y44:AX44"/>
    <mergeCell ref="S45:U45"/>
    <mergeCell ref="V45:X45"/>
    <mergeCell ref="Y45:AX45"/>
    <mergeCell ref="B45:F45"/>
    <mergeCell ref="G45:K45"/>
    <mergeCell ref="S46:U46"/>
    <mergeCell ref="Y46:AX46"/>
    <mergeCell ref="V40:X40"/>
    <mergeCell ref="B40:F40"/>
    <mergeCell ref="G40:K40"/>
    <mergeCell ref="B36:F36"/>
    <mergeCell ref="CX46:DD46"/>
    <mergeCell ref="CL38:CS38"/>
    <mergeCell ref="CE36:CK36"/>
    <mergeCell ref="V39:X39"/>
    <mergeCell ref="S35:U35"/>
    <mergeCell ref="S34:U34"/>
    <mergeCell ref="V43:X43"/>
    <mergeCell ref="CX39:DD39"/>
    <mergeCell ref="CE40:CK40"/>
    <mergeCell ref="CL40:CS40"/>
    <mergeCell ref="CX40:DD40"/>
    <mergeCell ref="BX34:CA34"/>
    <mergeCell ref="CE34:CK34"/>
    <mergeCell ref="AY34:BN34"/>
    <mergeCell ref="Y34:AX34"/>
    <mergeCell ref="CL34:CS34"/>
    <mergeCell ref="CX34:DD34"/>
    <mergeCell ref="CB34:CD34"/>
    <mergeCell ref="BO34:BW34"/>
    <mergeCell ref="BX37:CA37"/>
    <mergeCell ref="CX38:DD38"/>
    <mergeCell ref="CL35:CS35"/>
    <mergeCell ref="CB35:CD35"/>
    <mergeCell ref="AY35:BN35"/>
    <mergeCell ref="BX60:CA60"/>
    <mergeCell ref="BX48:CA48"/>
    <mergeCell ref="L45:R45"/>
    <mergeCell ref="V52:X52"/>
    <mergeCell ref="BO45:BW45"/>
    <mergeCell ref="BO49:BW49"/>
    <mergeCell ref="BX49:CA49"/>
    <mergeCell ref="BX50:CA50"/>
    <mergeCell ref="BX51:CA51"/>
    <mergeCell ref="BX45:CA45"/>
    <mergeCell ref="AY49:BN49"/>
    <mergeCell ref="BX56:CA56"/>
    <mergeCell ref="V50:X50"/>
    <mergeCell ref="Y50:AX50"/>
    <mergeCell ref="L49:R49"/>
    <mergeCell ref="L46:R46"/>
    <mergeCell ref="BX46:CA46"/>
    <mergeCell ref="BX57:CA57"/>
    <mergeCell ref="AY57:BN57"/>
    <mergeCell ref="BO57:BW57"/>
    <mergeCell ref="AY59:BN59"/>
    <mergeCell ref="BO59:BW59"/>
    <mergeCell ref="BO58:BW58"/>
    <mergeCell ref="BX59:CA59"/>
    <mergeCell ref="BX67:CA67"/>
    <mergeCell ref="BX52:CA52"/>
    <mergeCell ref="BX58:CA58"/>
    <mergeCell ref="AY47:BN47"/>
    <mergeCell ref="Y48:AX48"/>
    <mergeCell ref="L48:R48"/>
    <mergeCell ref="S48:U48"/>
    <mergeCell ref="Y53:AX53"/>
    <mergeCell ref="BO50:BW50"/>
    <mergeCell ref="Y55:AX55"/>
    <mergeCell ref="AY55:BN55"/>
    <mergeCell ref="V54:X54"/>
    <mergeCell ref="S51:U51"/>
    <mergeCell ref="V51:X51"/>
    <mergeCell ref="Y51:AX51"/>
    <mergeCell ref="AY51:BN51"/>
    <mergeCell ref="L53:R53"/>
    <mergeCell ref="Y62:AX62"/>
    <mergeCell ref="AY65:BN65"/>
    <mergeCell ref="BO65:BW65"/>
    <mergeCell ref="BX65:CA65"/>
    <mergeCell ref="L61:R61"/>
    <mergeCell ref="V61:X61"/>
    <mergeCell ref="Y61:AX61"/>
    <mergeCell ref="CL36:CS36"/>
    <mergeCell ref="CX36:DD36"/>
    <mergeCell ref="CB36:CD36"/>
    <mergeCell ref="CB37:CD37"/>
    <mergeCell ref="CE37:CK37"/>
    <mergeCell ref="CB38:CD38"/>
    <mergeCell ref="BX35:CA35"/>
    <mergeCell ref="BX38:CA38"/>
    <mergeCell ref="CE33:CK33"/>
    <mergeCell ref="BX36:CA36"/>
    <mergeCell ref="CX35:DD35"/>
    <mergeCell ref="CX37:DD37"/>
    <mergeCell ref="CE38:CK38"/>
    <mergeCell ref="BX32:CA32"/>
    <mergeCell ref="CB33:CD33"/>
    <mergeCell ref="CL33:CS33"/>
    <mergeCell ref="CE32:CK32"/>
    <mergeCell ref="CL32:CS32"/>
    <mergeCell ref="CE26:CK26"/>
    <mergeCell ref="CL26:CS26"/>
    <mergeCell ref="CL28:CS28"/>
    <mergeCell ref="BO26:BW26"/>
    <mergeCell ref="BO32:BW32"/>
    <mergeCell ref="BO28:BW28"/>
    <mergeCell ref="CB29:CD29"/>
    <mergeCell ref="BX30:CA30"/>
    <mergeCell ref="BX31:CA31"/>
    <mergeCell ref="BX28:CA28"/>
    <mergeCell ref="BO31:BW31"/>
    <mergeCell ref="BX26:CA26"/>
    <mergeCell ref="CL31:CS31"/>
    <mergeCell ref="CB28:CD28"/>
    <mergeCell ref="CB27:CD27"/>
    <mergeCell ref="CE29:CK29"/>
    <mergeCell ref="CL29:CS29"/>
    <mergeCell ref="CX31:DD31"/>
    <mergeCell ref="S28:U28"/>
    <mergeCell ref="S27:U27"/>
    <mergeCell ref="S31:U31"/>
    <mergeCell ref="V31:X31"/>
    <mergeCell ref="V28:X28"/>
    <mergeCell ref="CB30:CD30"/>
    <mergeCell ref="AY27:BN27"/>
    <mergeCell ref="Y31:AX31"/>
    <mergeCell ref="CE28:CK28"/>
    <mergeCell ref="V27:X27"/>
    <mergeCell ref="CB31:CD31"/>
    <mergeCell ref="CL27:CS27"/>
    <mergeCell ref="CE27:CK27"/>
    <mergeCell ref="BX27:CA27"/>
    <mergeCell ref="BO27:BW27"/>
    <mergeCell ref="BX29:CA29"/>
    <mergeCell ref="L18:R18"/>
    <mergeCell ref="CE25:CK25"/>
    <mergeCell ref="CL25:CS25"/>
    <mergeCell ref="BO25:BW25"/>
    <mergeCell ref="CE24:CK24"/>
    <mergeCell ref="BX24:CA24"/>
    <mergeCell ref="BO24:BW24"/>
    <mergeCell ref="Y24:AX24"/>
    <mergeCell ref="BX25:CA25"/>
    <mergeCell ref="AY24:BN24"/>
    <mergeCell ref="AY25:BN25"/>
    <mergeCell ref="L21:R21"/>
    <mergeCell ref="S21:U21"/>
    <mergeCell ref="S25:U25"/>
    <mergeCell ref="V25:X25"/>
    <mergeCell ref="S24:U24"/>
    <mergeCell ref="V24:X24"/>
    <mergeCell ref="Y25:AX25"/>
    <mergeCell ref="S23:U23"/>
    <mergeCell ref="G23:K23"/>
    <mergeCell ref="G20:K20"/>
    <mergeCell ref="L20:R20"/>
    <mergeCell ref="CE20:CK20"/>
    <mergeCell ref="BX20:CA20"/>
    <mergeCell ref="CL20:CS20"/>
    <mergeCell ref="Y19:AX19"/>
    <mergeCell ref="CB21:CD21"/>
    <mergeCell ref="CE21:CK21"/>
    <mergeCell ref="CB20:CD20"/>
    <mergeCell ref="L23:R23"/>
    <mergeCell ref="V23:X23"/>
    <mergeCell ref="G22:K22"/>
    <mergeCell ref="L22:R22"/>
    <mergeCell ref="S22:U22"/>
    <mergeCell ref="BX22:CA22"/>
    <mergeCell ref="BO20:BW20"/>
    <mergeCell ref="Y22:AX22"/>
    <mergeCell ref="S20:U20"/>
    <mergeCell ref="L19:R19"/>
    <mergeCell ref="S19:U19"/>
    <mergeCell ref="V19:X19"/>
    <mergeCell ref="V21:X21"/>
    <mergeCell ref="CX22:DD22"/>
    <mergeCell ref="CB22:CD22"/>
    <mergeCell ref="CE22:CK22"/>
    <mergeCell ref="CL22:CS22"/>
    <mergeCell ref="CX23:DD23"/>
    <mergeCell ref="CX24:DD24"/>
    <mergeCell ref="CL21:CS21"/>
    <mergeCell ref="CL15:CS15"/>
    <mergeCell ref="CX21:DD21"/>
    <mergeCell ref="CX15:DD15"/>
    <mergeCell ref="CB16:CD16"/>
    <mergeCell ref="CE16:CK16"/>
    <mergeCell ref="CL16:CS16"/>
    <mergeCell ref="CX16:DD16"/>
    <mergeCell ref="CX17:DD17"/>
    <mergeCell ref="CE15:CK15"/>
    <mergeCell ref="CE18:CK18"/>
    <mergeCell ref="CL18:CS18"/>
    <mergeCell ref="CX18:DD18"/>
    <mergeCell ref="CX20:DD20"/>
    <mergeCell ref="CB15:CD15"/>
    <mergeCell ref="CE23:CK23"/>
    <mergeCell ref="CL23:CS23"/>
    <mergeCell ref="CL24:CS24"/>
    <mergeCell ref="BX15:CA15"/>
    <mergeCell ref="CB18:CD18"/>
    <mergeCell ref="BX23:CA23"/>
    <mergeCell ref="BO15:BW15"/>
    <mergeCell ref="S18:U18"/>
    <mergeCell ref="V18:X18"/>
    <mergeCell ref="Y15:AX15"/>
    <mergeCell ref="AY15:BN15"/>
    <mergeCell ref="BO21:BW21"/>
    <mergeCell ref="BX21:CA21"/>
    <mergeCell ref="BX18:CA18"/>
    <mergeCell ref="BX16:CA16"/>
    <mergeCell ref="Y16:AX16"/>
    <mergeCell ref="V20:X20"/>
    <mergeCell ref="AY16:BN16"/>
    <mergeCell ref="AY18:BN18"/>
    <mergeCell ref="V22:X22"/>
    <mergeCell ref="S15:U15"/>
    <mergeCell ref="V15:X15"/>
    <mergeCell ref="AY22:BN22"/>
    <mergeCell ref="BO22:BW22"/>
    <mergeCell ref="CB17:CD17"/>
    <mergeCell ref="V16:X16"/>
    <mergeCell ref="CX11:DD11"/>
    <mergeCell ref="CX14:DD14"/>
    <mergeCell ref="BO14:BW14"/>
    <mergeCell ref="BX14:CA14"/>
    <mergeCell ref="CB14:CD14"/>
    <mergeCell ref="CE14:CK14"/>
    <mergeCell ref="CL14:CS14"/>
    <mergeCell ref="CL11:CS11"/>
    <mergeCell ref="CB12:CD12"/>
    <mergeCell ref="CL13:CS13"/>
    <mergeCell ref="CL12:CS12"/>
    <mergeCell ref="CX13:DD13"/>
    <mergeCell ref="B5:F5"/>
    <mergeCell ref="L5:R5"/>
    <mergeCell ref="G5:K5"/>
    <mergeCell ref="S5:U5"/>
    <mergeCell ref="V5:X5"/>
    <mergeCell ref="BX5:CA5"/>
    <mergeCell ref="CB5:CD5"/>
    <mergeCell ref="CE5:CK5"/>
    <mergeCell ref="CX7:DD7"/>
    <mergeCell ref="CX5:DD5"/>
    <mergeCell ref="CL5:CS5"/>
    <mergeCell ref="B6:F6"/>
    <mergeCell ref="V6:X6"/>
    <mergeCell ref="B7:F7"/>
    <mergeCell ref="G6:K6"/>
    <mergeCell ref="L6:R6"/>
    <mergeCell ref="B12:F12"/>
    <mergeCell ref="G12:K12"/>
    <mergeCell ref="L12:R12"/>
    <mergeCell ref="S12:U12"/>
    <mergeCell ref="V12:X12"/>
    <mergeCell ref="Y12:AX12"/>
    <mergeCell ref="CE13:CK13"/>
    <mergeCell ref="AY12:BN12"/>
    <mergeCell ref="BO12:BW12"/>
    <mergeCell ref="BX12:CA12"/>
    <mergeCell ref="L13:R13"/>
    <mergeCell ref="B13:F13"/>
    <mergeCell ref="Y13:AX13"/>
    <mergeCell ref="AY13:BN13"/>
    <mergeCell ref="G13:K13"/>
    <mergeCell ref="S13:U13"/>
    <mergeCell ref="V13:X13"/>
    <mergeCell ref="BX2:CA2"/>
    <mergeCell ref="CX3:DD3"/>
    <mergeCell ref="CX12:DD12"/>
    <mergeCell ref="CE11:CK11"/>
    <mergeCell ref="CE12:CK12"/>
    <mergeCell ref="BO13:BW13"/>
    <mergeCell ref="BX13:CA13"/>
    <mergeCell ref="CB13:CD13"/>
    <mergeCell ref="BO5:BW5"/>
    <mergeCell ref="CB6:CD6"/>
    <mergeCell ref="BX8:CA8"/>
    <mergeCell ref="CB8:CD8"/>
    <mergeCell ref="BX10:CA10"/>
    <mergeCell ref="BX7:CA7"/>
    <mergeCell ref="CB7:CD7"/>
    <mergeCell ref="BX11:CA11"/>
    <mergeCell ref="CB11:CD11"/>
    <mergeCell ref="BX9:CA9"/>
    <mergeCell ref="CB9:CD9"/>
    <mergeCell ref="CB10:CD10"/>
    <mergeCell ref="CE7:CK7"/>
    <mergeCell ref="BX3:CA3"/>
    <mergeCell ref="CB3:CD3"/>
    <mergeCell ref="BX4:CA4"/>
    <mergeCell ref="CB2:DD2"/>
    <mergeCell ref="B1:BW2"/>
    <mergeCell ref="CE10:CK10"/>
    <mergeCell ref="CE4:CK4"/>
    <mergeCell ref="CE6:CK6"/>
    <mergeCell ref="V4:X4"/>
    <mergeCell ref="AY7:BN7"/>
    <mergeCell ref="Y6:AX6"/>
    <mergeCell ref="AY6:BN6"/>
    <mergeCell ref="B3:F3"/>
    <mergeCell ref="B8:F8"/>
    <mergeCell ref="B9:F9"/>
    <mergeCell ref="B10:F10"/>
    <mergeCell ref="B4:F4"/>
    <mergeCell ref="S3:U3"/>
    <mergeCell ref="V3:X3"/>
    <mergeCell ref="BX1:DD1"/>
    <mergeCell ref="CX8:DD8"/>
    <mergeCell ref="CX9:DD9"/>
    <mergeCell ref="CX10:DD10"/>
    <mergeCell ref="CX4:DD4"/>
    <mergeCell ref="CX6:DD6"/>
    <mergeCell ref="S4:U4"/>
    <mergeCell ref="G3:K3"/>
    <mergeCell ref="CL3:CS3"/>
    <mergeCell ref="CL8:CS8"/>
    <mergeCell ref="CL9:CS9"/>
    <mergeCell ref="CL10:CS10"/>
    <mergeCell ref="CL4:CS4"/>
    <mergeCell ref="CE3:CK3"/>
    <mergeCell ref="CE8:CK8"/>
    <mergeCell ref="CE9:CK9"/>
    <mergeCell ref="V8:X8"/>
    <mergeCell ref="CL7:CS7"/>
    <mergeCell ref="V9:X9"/>
    <mergeCell ref="Y4:AX4"/>
    <mergeCell ref="Y5:AX5"/>
    <mergeCell ref="AY5:BN5"/>
    <mergeCell ref="BX6:CA6"/>
    <mergeCell ref="AY9:BN9"/>
    <mergeCell ref="BO9:BW9"/>
    <mergeCell ref="CL6:CS6"/>
    <mergeCell ref="CB4:CD4"/>
    <mergeCell ref="V10:X10"/>
    <mergeCell ref="B11:F11"/>
    <mergeCell ref="L7:R7"/>
    <mergeCell ref="L11:R11"/>
    <mergeCell ref="L8:R8"/>
    <mergeCell ref="L9:R9"/>
    <mergeCell ref="G9:K9"/>
    <mergeCell ref="S7:U7"/>
    <mergeCell ref="V7:X7"/>
    <mergeCell ref="G7:K7"/>
    <mergeCell ref="G11:K11"/>
    <mergeCell ref="S11:U11"/>
    <mergeCell ref="V11:X11"/>
    <mergeCell ref="S10:U10"/>
    <mergeCell ref="Y57:AX57"/>
    <mergeCell ref="Y59:AX59"/>
    <mergeCell ref="Y40:AX40"/>
    <mergeCell ref="Y58:AX58"/>
    <mergeCell ref="L57:R57"/>
    <mergeCell ref="V57:X57"/>
    <mergeCell ref="S49:U49"/>
    <mergeCell ref="V49:X49"/>
    <mergeCell ref="L52:R52"/>
    <mergeCell ref="L55:R55"/>
    <mergeCell ref="S57:U57"/>
    <mergeCell ref="L59:R59"/>
    <mergeCell ref="S59:U59"/>
    <mergeCell ref="V59:X59"/>
    <mergeCell ref="L58:R58"/>
    <mergeCell ref="V58:X58"/>
    <mergeCell ref="S58:U58"/>
    <mergeCell ref="V41:X41"/>
    <mergeCell ref="V48:X48"/>
    <mergeCell ref="Y49:AX49"/>
    <mergeCell ref="L56:R56"/>
    <mergeCell ref="S40:U40"/>
    <mergeCell ref="S53:U53"/>
    <mergeCell ref="Y52:AX52"/>
    <mergeCell ref="AY11:BN11"/>
    <mergeCell ref="BO11:BW11"/>
    <mergeCell ref="BO7:BW7"/>
    <mergeCell ref="Y11:AX11"/>
    <mergeCell ref="AY40:BN40"/>
    <mergeCell ref="BO40:BW40"/>
    <mergeCell ref="AY45:BN45"/>
    <mergeCell ref="AY48:BN48"/>
    <mergeCell ref="BO48:BW48"/>
    <mergeCell ref="AY41:BN41"/>
    <mergeCell ref="BO41:BW41"/>
    <mergeCell ref="AY43:BN43"/>
    <mergeCell ref="Y14:AX14"/>
    <mergeCell ref="AY14:BN14"/>
    <mergeCell ref="AY38:BN38"/>
    <mergeCell ref="Y39:AX39"/>
    <mergeCell ref="AY39:BN39"/>
    <mergeCell ref="BO23:BW23"/>
    <mergeCell ref="AY23:BN23"/>
    <mergeCell ref="Y23:AX23"/>
    <mergeCell ref="Y36:AX36"/>
    <mergeCell ref="BO38:BW38"/>
    <mergeCell ref="BO16:BW16"/>
    <mergeCell ref="AY28:BN28"/>
    <mergeCell ref="CB40:CD40"/>
    <mergeCell ref="CB46:CD46"/>
    <mergeCell ref="BO18:BW18"/>
    <mergeCell ref="Y41:AX41"/>
    <mergeCell ref="BO36:BW36"/>
    <mergeCell ref="AY36:BN36"/>
    <mergeCell ref="AY46:BN46"/>
    <mergeCell ref="Y38:AX38"/>
    <mergeCell ref="AY37:BN37"/>
    <mergeCell ref="BO37:BW37"/>
    <mergeCell ref="Y21:AX21"/>
    <mergeCell ref="AY21:BN21"/>
    <mergeCell ref="Y27:AX27"/>
    <mergeCell ref="AY33:BN33"/>
    <mergeCell ref="BO33:BW33"/>
    <mergeCell ref="CB23:CD23"/>
    <mergeCell ref="Y20:AX20"/>
    <mergeCell ref="AY20:BN20"/>
    <mergeCell ref="CB25:CD25"/>
    <mergeCell ref="CB26:CD26"/>
    <mergeCell ref="CB24:CD24"/>
    <mergeCell ref="CB32:CD32"/>
    <mergeCell ref="CB41:CD41"/>
    <mergeCell ref="BX39:CA39"/>
    <mergeCell ref="L3:R3"/>
    <mergeCell ref="L4:R4"/>
    <mergeCell ref="G4:K4"/>
    <mergeCell ref="Y10:AX10"/>
    <mergeCell ref="AY10:BN10"/>
    <mergeCell ref="BO10:BW10"/>
    <mergeCell ref="Y3:AQ3"/>
    <mergeCell ref="AR3:AX3"/>
    <mergeCell ref="AY3:BN3"/>
    <mergeCell ref="AY4:BN4"/>
    <mergeCell ref="BO4:BW4"/>
    <mergeCell ref="Y8:AX8"/>
    <mergeCell ref="AY8:BN8"/>
    <mergeCell ref="BO8:BW8"/>
    <mergeCell ref="Y9:AX9"/>
    <mergeCell ref="BO3:BW3"/>
    <mergeCell ref="G8:K8"/>
    <mergeCell ref="G10:K10"/>
    <mergeCell ref="Y7:AX7"/>
    <mergeCell ref="BO6:BW6"/>
    <mergeCell ref="S8:U8"/>
    <mergeCell ref="S9:U9"/>
    <mergeCell ref="L10:R10"/>
    <mergeCell ref="S6:U6"/>
    <mergeCell ref="CB43:CD43"/>
    <mergeCell ref="CE43:CK43"/>
    <mergeCell ref="CL43:CS43"/>
    <mergeCell ref="CB44:CD44"/>
    <mergeCell ref="CE44:CK44"/>
    <mergeCell ref="CB47:CD47"/>
    <mergeCell ref="CL57:CS57"/>
    <mergeCell ref="CL56:CS56"/>
    <mergeCell ref="CE50:CK50"/>
    <mergeCell ref="CB48:CD48"/>
    <mergeCell ref="CL53:CS53"/>
    <mergeCell ref="CB50:CD50"/>
    <mergeCell ref="CL50:CS50"/>
    <mergeCell ref="CL52:CS52"/>
    <mergeCell ref="CE49:CK49"/>
    <mergeCell ref="CL49:CS49"/>
    <mergeCell ref="CB51:CD51"/>
    <mergeCell ref="CE51:CK51"/>
    <mergeCell ref="CL51:CS51"/>
    <mergeCell ref="CL44:CS44"/>
    <mergeCell ref="CL47:CS47"/>
    <mergeCell ref="CE48:CK48"/>
    <mergeCell ref="CE52:CK52"/>
    <mergeCell ref="CB49:CD49"/>
    <mergeCell ref="CB59:CD59"/>
    <mergeCell ref="CE59:CK59"/>
    <mergeCell ref="CL59:CS59"/>
    <mergeCell ref="CB58:CD58"/>
    <mergeCell ref="CL60:CS60"/>
    <mergeCell ref="CL58:CS58"/>
    <mergeCell ref="CX59:DD59"/>
    <mergeCell ref="CX58:DD58"/>
    <mergeCell ref="CE60:CK60"/>
    <mergeCell ref="CE63:CK63"/>
    <mergeCell ref="CX63:DD63"/>
    <mergeCell ref="CB66:CD66"/>
    <mergeCell ref="CE66:CK66"/>
    <mergeCell ref="CL66:CS66"/>
    <mergeCell ref="CL65:CS65"/>
    <mergeCell ref="CB65:CD65"/>
    <mergeCell ref="CE65:CK65"/>
    <mergeCell ref="CB64:CD64"/>
    <mergeCell ref="CL64:CS64"/>
    <mergeCell ref="B66:F66"/>
    <mergeCell ref="G66:K66"/>
    <mergeCell ref="V67:X67"/>
    <mergeCell ref="Y67:AX67"/>
    <mergeCell ref="L66:R66"/>
    <mergeCell ref="B67:F67"/>
    <mergeCell ref="G67:K67"/>
    <mergeCell ref="L67:R67"/>
    <mergeCell ref="S66:U66"/>
    <mergeCell ref="V66:X66"/>
    <mergeCell ref="S67:U67"/>
    <mergeCell ref="B65:F65"/>
    <mergeCell ref="G65:K65"/>
    <mergeCell ref="L65:R65"/>
    <mergeCell ref="S65:U65"/>
    <mergeCell ref="V65:X65"/>
    <mergeCell ref="CX73:DD73"/>
    <mergeCell ref="CL72:CS72"/>
    <mergeCell ref="CE73:CK73"/>
    <mergeCell ref="B71:F71"/>
    <mergeCell ref="G71:K71"/>
    <mergeCell ref="B69:F69"/>
    <mergeCell ref="G69:K69"/>
    <mergeCell ref="L69:R69"/>
    <mergeCell ref="S69:U69"/>
    <mergeCell ref="V69:X69"/>
    <mergeCell ref="CX69:DD69"/>
    <mergeCell ref="BO73:BW73"/>
    <mergeCell ref="L71:R71"/>
    <mergeCell ref="S71:U71"/>
    <mergeCell ref="V71:X71"/>
    <mergeCell ref="B70:F70"/>
    <mergeCell ref="G70:K70"/>
    <mergeCell ref="L70:R70"/>
    <mergeCell ref="CB72:CD72"/>
    <mergeCell ref="CM79:CR80"/>
    <mergeCell ref="CX75:DD75"/>
    <mergeCell ref="Y75:AX75"/>
    <mergeCell ref="AY75:BN75"/>
    <mergeCell ref="BO75:BW75"/>
    <mergeCell ref="BX75:CA75"/>
    <mergeCell ref="CB75:CD75"/>
    <mergeCell ref="CE75:CK75"/>
    <mergeCell ref="Y72:AX72"/>
    <mergeCell ref="CL73:CS73"/>
    <mergeCell ref="CB73:CD73"/>
    <mergeCell ref="S74:U74"/>
    <mergeCell ref="CX76:DD76"/>
    <mergeCell ref="CL76:CS76"/>
    <mergeCell ref="S75:U75"/>
    <mergeCell ref="V75:X75"/>
    <mergeCell ref="CL75:CS75"/>
    <mergeCell ref="CX74:DD74"/>
    <mergeCell ref="BX76:CA76"/>
    <mergeCell ref="CB74:CD74"/>
    <mergeCell ref="CE74:CK74"/>
    <mergeCell ref="CL74:CS74"/>
    <mergeCell ref="BO74:BW74"/>
    <mergeCell ref="BX74:CA74"/>
    <mergeCell ref="B75:F75"/>
    <mergeCell ref="G75:K75"/>
    <mergeCell ref="L75:R75"/>
    <mergeCell ref="B72:F72"/>
    <mergeCell ref="G72:K72"/>
    <mergeCell ref="L72:R72"/>
    <mergeCell ref="B73:F73"/>
    <mergeCell ref="G73:K73"/>
    <mergeCell ref="L73:R73"/>
    <mergeCell ref="L74:R74"/>
    <mergeCell ref="Y68:AX68"/>
    <mergeCell ref="CE67:CK67"/>
    <mergeCell ref="CE47:CK47"/>
    <mergeCell ref="B74:F74"/>
    <mergeCell ref="G74:K74"/>
    <mergeCell ref="V74:X74"/>
    <mergeCell ref="Y74:AX74"/>
    <mergeCell ref="AY74:BN74"/>
    <mergeCell ref="AY72:BN72"/>
    <mergeCell ref="S73:U73"/>
    <mergeCell ref="Y73:AX73"/>
    <mergeCell ref="AY73:BN73"/>
    <mergeCell ref="V73:X73"/>
    <mergeCell ref="S72:U72"/>
    <mergeCell ref="V72:X72"/>
    <mergeCell ref="BO72:BW72"/>
    <mergeCell ref="BX72:CA72"/>
    <mergeCell ref="G68:K68"/>
    <mergeCell ref="L68:R68"/>
    <mergeCell ref="B68:F68"/>
    <mergeCell ref="S68:U68"/>
    <mergeCell ref="V68:X68"/>
    <mergeCell ref="BO67:BW67"/>
    <mergeCell ref="B63:F63"/>
    <mergeCell ref="BO69:BW69"/>
    <mergeCell ref="BX69:CA69"/>
    <mergeCell ref="CB71:CD71"/>
    <mergeCell ref="CX71:DD71"/>
    <mergeCell ref="CB70:CD70"/>
    <mergeCell ref="CE70:CK70"/>
    <mergeCell ref="CL70:CS70"/>
    <mergeCell ref="Y69:AX69"/>
    <mergeCell ref="CE71:CK71"/>
    <mergeCell ref="CL71:CS71"/>
    <mergeCell ref="BX70:CA70"/>
    <mergeCell ref="Y71:AX71"/>
    <mergeCell ref="AY71:BN71"/>
    <mergeCell ref="BO71:BW71"/>
    <mergeCell ref="BX71:CA71"/>
    <mergeCell ref="CX70:DD70"/>
    <mergeCell ref="CE94:CK94"/>
    <mergeCell ref="B77:F77"/>
    <mergeCell ref="G77:K77"/>
    <mergeCell ref="L77:R77"/>
    <mergeCell ref="S77:U77"/>
    <mergeCell ref="V77:X77"/>
    <mergeCell ref="Y77:AX77"/>
    <mergeCell ref="AY77:BN77"/>
    <mergeCell ref="CB76:CD76"/>
    <mergeCell ref="CE76:CK76"/>
    <mergeCell ref="B76:F76"/>
    <mergeCell ref="G76:K76"/>
    <mergeCell ref="L76:R76"/>
    <mergeCell ref="S76:U76"/>
    <mergeCell ref="V76:X76"/>
    <mergeCell ref="Y76:AX76"/>
    <mergeCell ref="AY76:BN76"/>
    <mergeCell ref="BO76:BW76"/>
    <mergeCell ref="BO43:BW43"/>
    <mergeCell ref="Y43:AX43"/>
    <mergeCell ref="BX43:CA43"/>
    <mergeCell ref="Y60:AX60"/>
    <mergeCell ref="AY60:BN60"/>
    <mergeCell ref="CX64:DD64"/>
    <mergeCell ref="CX67:DD67"/>
    <mergeCell ref="CB57:CD57"/>
    <mergeCell ref="CE57:CK57"/>
    <mergeCell ref="AY66:BN66"/>
    <mergeCell ref="BO66:BW66"/>
    <mergeCell ref="AY64:BN64"/>
    <mergeCell ref="BO64:BW64"/>
    <mergeCell ref="CX65:DD65"/>
    <mergeCell ref="BO61:BW61"/>
    <mergeCell ref="CL63:CS63"/>
    <mergeCell ref="Y66:AX66"/>
    <mergeCell ref="Y65:AX65"/>
    <mergeCell ref="CX66:DD66"/>
    <mergeCell ref="CB63:CD63"/>
    <mergeCell ref="CE58:CK58"/>
    <mergeCell ref="CL61:CS61"/>
    <mergeCell ref="CX61:DD61"/>
    <mergeCell ref="CL67:CS67"/>
    <mergeCell ref="S70:U70"/>
    <mergeCell ref="V70:X70"/>
    <mergeCell ref="Y70:AX70"/>
    <mergeCell ref="AY70:BN70"/>
    <mergeCell ref="CB69:CD69"/>
    <mergeCell ref="CE69:CK69"/>
    <mergeCell ref="CL69:CS69"/>
    <mergeCell ref="CB60:CD60"/>
    <mergeCell ref="CX72:DD72"/>
    <mergeCell ref="BX64:CA64"/>
    <mergeCell ref="BX61:CA61"/>
    <mergeCell ref="BX62:CA62"/>
    <mergeCell ref="BX66:CA66"/>
    <mergeCell ref="BX68:CA68"/>
    <mergeCell ref="BO70:BW70"/>
    <mergeCell ref="CL62:CS62"/>
    <mergeCell ref="CB61:CD61"/>
    <mergeCell ref="CE61:CK61"/>
    <mergeCell ref="CB62:CD62"/>
    <mergeCell ref="CE62:CK62"/>
    <mergeCell ref="CB67:CD67"/>
    <mergeCell ref="BX63:CA63"/>
    <mergeCell ref="CX62:DD62"/>
    <mergeCell ref="CX60:DD60"/>
    <mergeCell ref="CX57:DD57"/>
    <mergeCell ref="CB68:CD68"/>
    <mergeCell ref="AY68:BN68"/>
    <mergeCell ref="BO68:BW68"/>
    <mergeCell ref="CE64:CK64"/>
    <mergeCell ref="CE68:CK68"/>
    <mergeCell ref="AY67:BN67"/>
    <mergeCell ref="BX73:CA73"/>
    <mergeCell ref="CX45:DD45"/>
    <mergeCell ref="CX49:DD49"/>
    <mergeCell ref="CX55:DD55"/>
    <mergeCell ref="CX53:DD53"/>
    <mergeCell ref="CE56:CK56"/>
    <mergeCell ref="CL55:CS55"/>
    <mergeCell ref="CX52:DD52"/>
    <mergeCell ref="CX54:DD54"/>
    <mergeCell ref="CX50:DD50"/>
    <mergeCell ref="CX51:DD51"/>
    <mergeCell ref="CX56:DD56"/>
    <mergeCell ref="CX47:DD47"/>
    <mergeCell ref="CL68:CS68"/>
    <mergeCell ref="CX68:DD68"/>
    <mergeCell ref="CE72:CK72"/>
    <mergeCell ref="AY69:BN69"/>
    <mergeCell ref="CE39:CK39"/>
    <mergeCell ref="CX32:DD32"/>
    <mergeCell ref="CX25:DD25"/>
    <mergeCell ref="CX30:DD30"/>
    <mergeCell ref="CX29:DD29"/>
    <mergeCell ref="CL37:CS37"/>
    <mergeCell ref="CX41:DD41"/>
    <mergeCell ref="CX48:DD48"/>
    <mergeCell ref="CX42:DD42"/>
    <mergeCell ref="CE41:CK41"/>
    <mergeCell ref="CL39:CS39"/>
    <mergeCell ref="CL48:CS48"/>
    <mergeCell ref="CL41:CS41"/>
    <mergeCell ref="CE46:CK46"/>
    <mergeCell ref="CL46:CS46"/>
    <mergeCell ref="CX26:DD26"/>
    <mergeCell ref="CX43:DD43"/>
    <mergeCell ref="CX44:DD44"/>
    <mergeCell ref="CX28:DD28"/>
    <mergeCell ref="CE30:CK30"/>
    <mergeCell ref="CL30:CS30"/>
    <mergeCell ref="CX33:DD33"/>
    <mergeCell ref="CX27:DD27"/>
    <mergeCell ref="CE31:CK31"/>
  </mergeCells>
  <phoneticPr fontId="3"/>
  <conditionalFormatting sqref="BX2">
    <cfRule type="expression" dxfId="4" priority="1">
      <formula>TODAY()&gt;$BX$2</formula>
    </cfRule>
  </conditionalFormatting>
  <printOptions horizontalCentered="1"/>
  <pageMargins left="0.23622047244094491" right="0.23622047244094491" top="0.74803149606299213" bottom="0.74803149606299213" header="0.31496062992125984" footer="0.31496062992125984"/>
  <pageSetup paperSize="8" scale="84"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L16"/>
  <sheetViews>
    <sheetView workbookViewId="0">
      <selection activeCell="J7" sqref="J7"/>
    </sheetView>
  </sheetViews>
  <sheetFormatPr defaultColWidth="9" defaultRowHeight="13.5" x14ac:dyDescent="0.15"/>
  <cols>
    <col min="1" max="1" width="3.25" style="68" customWidth="1"/>
    <col min="2" max="2" width="25.625" style="68" customWidth="1"/>
    <col min="3" max="4" width="20.625" style="68" customWidth="1"/>
    <col min="5" max="5" width="10.5" style="68" customWidth="1"/>
    <col min="6" max="6" width="15.375" style="68" customWidth="1"/>
    <col min="7" max="16384" width="9" style="68"/>
  </cols>
  <sheetData>
    <row r="2" spans="2:12" ht="50.1" customHeight="1" x14ac:dyDescent="0.15">
      <c r="B2" s="711" t="s">
        <v>48</v>
      </c>
      <c r="C2" s="711"/>
      <c r="D2" s="711"/>
      <c r="E2" s="712" t="e">
        <f>#REF!</f>
        <v>#REF!</v>
      </c>
      <c r="F2" s="712"/>
      <c r="G2" s="67"/>
      <c r="H2" s="67"/>
      <c r="I2" s="67"/>
      <c r="J2" s="67"/>
      <c r="K2" s="67"/>
      <c r="L2" s="67"/>
    </row>
    <row r="3" spans="2:12" ht="39.950000000000003" customHeight="1" x14ac:dyDescent="0.15">
      <c r="B3" s="69" t="s">
        <v>25</v>
      </c>
      <c r="C3" s="69" t="s">
        <v>28</v>
      </c>
      <c r="D3" s="70" t="s">
        <v>24</v>
      </c>
      <c r="F3" s="70" t="s">
        <v>29</v>
      </c>
      <c r="G3" s="71"/>
    </row>
    <row r="4" spans="2:12" ht="39.950000000000003" customHeight="1" x14ac:dyDescent="0.15">
      <c r="B4" s="9" t="s">
        <v>33</v>
      </c>
      <c r="C4" s="8">
        <v>13500000</v>
      </c>
      <c r="D4" s="72" t="e">
        <f>+SUMIF(#REF!,部門研究費・事務費の科目別集計表!B4,#REF!)</f>
        <v>#REF!</v>
      </c>
      <c r="F4" s="73" t="e">
        <f t="shared" ref="F4:F12" si="0">C4-D4</f>
        <v>#REF!</v>
      </c>
    </row>
    <row r="5" spans="2:12" ht="39.950000000000003" customHeight="1" x14ac:dyDescent="0.15">
      <c r="B5" s="74" t="s">
        <v>21</v>
      </c>
      <c r="C5" s="75">
        <v>4940000</v>
      </c>
      <c r="D5" s="72" t="e">
        <f>+SUMIF(#REF!,部門研究費・事務費の科目別集計表!B5,#REF!)</f>
        <v>#REF!</v>
      </c>
      <c r="E5" s="76"/>
      <c r="F5" s="73" t="e">
        <f t="shared" si="0"/>
        <v>#REF!</v>
      </c>
    </row>
    <row r="6" spans="2:12" ht="39.950000000000003" customHeight="1" x14ac:dyDescent="0.15">
      <c r="B6" s="74" t="s">
        <v>16</v>
      </c>
      <c r="C6" s="75">
        <v>200000</v>
      </c>
      <c r="D6" s="72" t="e">
        <f>+SUMIF(#REF!,部門研究費・事務費の科目別集計表!B6,#REF!)</f>
        <v>#REF!</v>
      </c>
      <c r="E6" s="76"/>
      <c r="F6" s="73" t="e">
        <f t="shared" si="0"/>
        <v>#REF!</v>
      </c>
    </row>
    <row r="7" spans="2:12" ht="39.950000000000003" customHeight="1" x14ac:dyDescent="0.15">
      <c r="B7" s="74" t="s">
        <v>19</v>
      </c>
      <c r="C7" s="75">
        <v>200000</v>
      </c>
      <c r="D7" s="72" t="e">
        <f>+SUMIF(#REF!,部門研究費・事務費の科目別集計表!B7,#REF!)</f>
        <v>#REF!</v>
      </c>
      <c r="E7" s="76"/>
      <c r="F7" s="73" t="e">
        <f t="shared" si="0"/>
        <v>#REF!</v>
      </c>
    </row>
    <row r="8" spans="2:12" ht="39.950000000000003" customHeight="1" x14ac:dyDescent="0.15">
      <c r="B8" s="74" t="s">
        <v>17</v>
      </c>
      <c r="C8" s="75">
        <v>50000</v>
      </c>
      <c r="D8" s="72" t="e">
        <f>+SUMIF(#REF!,部門研究費・事務費の科目別集計表!B8,#REF!)</f>
        <v>#REF!</v>
      </c>
      <c r="E8" s="76"/>
      <c r="F8" s="73" t="e">
        <f t="shared" si="0"/>
        <v>#REF!</v>
      </c>
    </row>
    <row r="9" spans="2:12" ht="39.950000000000003" customHeight="1" x14ac:dyDescent="0.15">
      <c r="B9" s="74" t="s">
        <v>18</v>
      </c>
      <c r="C9" s="75">
        <v>200000</v>
      </c>
      <c r="D9" s="72" t="e">
        <f>+SUMIF(#REF!,部門研究費・事務費の科目別集計表!B9,#REF!)</f>
        <v>#REF!</v>
      </c>
      <c r="E9" s="76"/>
      <c r="F9" s="73" t="e">
        <f t="shared" si="0"/>
        <v>#REF!</v>
      </c>
    </row>
    <row r="10" spans="2:12" ht="39.950000000000003" customHeight="1" x14ac:dyDescent="0.15">
      <c r="B10" s="74" t="s">
        <v>43</v>
      </c>
      <c r="C10" s="75">
        <v>50000</v>
      </c>
      <c r="D10" s="72" t="e">
        <f>+SUMIF(#REF!,部門研究費・事務費の科目別集計表!B10,#REF!)</f>
        <v>#REF!</v>
      </c>
      <c r="E10" s="76"/>
      <c r="F10" s="73" t="e">
        <f t="shared" si="0"/>
        <v>#REF!</v>
      </c>
    </row>
    <row r="11" spans="2:12" ht="39.950000000000003" customHeight="1" x14ac:dyDescent="0.15">
      <c r="B11" s="74" t="s">
        <v>35</v>
      </c>
      <c r="C11" s="75">
        <v>300000</v>
      </c>
      <c r="D11" s="72" t="e">
        <f>+SUMIF(#REF!,部門研究費・事務費の科目別集計表!B11,#REF!)</f>
        <v>#REF!</v>
      </c>
      <c r="E11" s="76"/>
      <c r="F11" s="73" t="e">
        <f t="shared" si="0"/>
        <v>#REF!</v>
      </c>
    </row>
    <row r="12" spans="2:12" ht="39.950000000000003" customHeight="1" x14ac:dyDescent="0.15">
      <c r="B12" s="77" t="s">
        <v>31</v>
      </c>
      <c r="C12" s="75">
        <v>30000</v>
      </c>
      <c r="D12" s="72" t="e">
        <f>+SUMIF(#REF!,部門研究費・事務費の科目別集計表!B12,#REF!)</f>
        <v>#REF!</v>
      </c>
      <c r="E12" s="76"/>
      <c r="F12" s="73" t="e">
        <f t="shared" si="0"/>
        <v>#REF!</v>
      </c>
    </row>
    <row r="13" spans="2:12" ht="39.950000000000003" customHeight="1" x14ac:dyDescent="0.15">
      <c r="B13" s="74" t="s">
        <v>30</v>
      </c>
      <c r="C13" s="75">
        <v>500000</v>
      </c>
      <c r="D13" s="72" t="e">
        <f>+SUMIF(#REF!,部門研究費・事務費の科目別集計表!B13,#REF!)</f>
        <v>#REF!</v>
      </c>
      <c r="E13" s="76"/>
      <c r="F13" s="73" t="e">
        <f>C13-D13</f>
        <v>#REF!</v>
      </c>
    </row>
    <row r="14" spans="2:12" ht="39.950000000000003" customHeight="1" thickBot="1" x14ac:dyDescent="0.2">
      <c r="B14" s="78" t="s">
        <v>47</v>
      </c>
      <c r="C14" s="79">
        <v>30000</v>
      </c>
      <c r="D14" s="80" t="e">
        <f>+SUMIF(#REF!,部門研究費・事務費の科目別集計表!B14,#REF!)</f>
        <v>#REF!</v>
      </c>
      <c r="E14" s="76"/>
      <c r="F14" s="73" t="e">
        <f>C14-D14</f>
        <v>#REF!</v>
      </c>
    </row>
    <row r="15" spans="2:12" ht="39.950000000000003" customHeight="1" thickTop="1" thickBot="1" x14ac:dyDescent="0.2">
      <c r="B15" s="713" t="s">
        <v>22</v>
      </c>
      <c r="C15" s="714"/>
      <c r="D15" s="81" t="s">
        <v>23</v>
      </c>
      <c r="E15" s="82"/>
      <c r="F15" s="83" t="s">
        <v>29</v>
      </c>
    </row>
    <row r="16" spans="2:12" ht="39.950000000000003" customHeight="1" thickTop="1" x14ac:dyDescent="0.15">
      <c r="B16" s="715">
        <f>SUM(C1:C14)</f>
        <v>20000000</v>
      </c>
      <c r="C16" s="716"/>
      <c r="D16" s="84" t="e">
        <f>SUM(D1:D15)</f>
        <v>#REF!</v>
      </c>
      <c r="E16" s="76"/>
      <c r="F16" s="85" t="e">
        <f>SUM(F4:F15)</f>
        <v>#REF!</v>
      </c>
    </row>
  </sheetData>
  <mergeCells count="4">
    <mergeCell ref="B2:D2"/>
    <mergeCell ref="E2:F2"/>
    <mergeCell ref="B15:C15"/>
    <mergeCell ref="B16:C16"/>
  </mergeCells>
  <phoneticPr fontId="3"/>
  <conditionalFormatting sqref="E2 G2:L2">
    <cfRule type="expression" dxfId="3" priority="1">
      <formula>TODAY()&gt;$AT$2</formula>
    </cfRule>
  </conditionalFormatting>
  <pageMargins left="0.31496062992125984" right="0.31496062992125984" top="0.74803149606299213" bottom="0.74803149606299213" header="0.31496062992125984" footer="0.31496062992125984"/>
  <pageSetup paperSize="9" scale="6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34998626667073579"/>
    <pageSetUpPr fitToPage="1"/>
  </sheetPr>
  <dimension ref="A1:DJ598"/>
  <sheetViews>
    <sheetView view="pageBreakPreview" zoomScale="96" zoomScaleNormal="91" zoomScaleSheetLayoutView="96" workbookViewId="0">
      <selection activeCell="G3" sqref="G3:K3"/>
    </sheetView>
  </sheetViews>
  <sheetFormatPr defaultColWidth="9" defaultRowHeight="13.5" outlineLevelCol="1" x14ac:dyDescent="0.15"/>
  <cols>
    <col min="1" max="1" width="1.625" style="1" customWidth="1"/>
    <col min="2" max="13" width="1.625" style="2" customWidth="1"/>
    <col min="14" max="14" width="1.625" style="11" customWidth="1"/>
    <col min="15" max="26" width="1.625" style="1" customWidth="1"/>
    <col min="27" max="28" width="1.625" style="1" customWidth="1" outlineLevel="1"/>
    <col min="29" max="30" width="1.625" style="10" customWidth="1"/>
    <col min="31" max="81" width="1.625" style="1" customWidth="1"/>
    <col min="82" max="85" width="2.625" style="1" customWidth="1"/>
    <col min="86" max="102" width="1.625" style="1" customWidth="1"/>
    <col min="103" max="103" width="1.625" style="5" customWidth="1"/>
    <col min="104" max="104" width="5.25" style="5" hidden="1" customWidth="1" outlineLevel="1"/>
    <col min="105" max="105" width="11" style="5" hidden="1" customWidth="1" outlineLevel="1"/>
    <col min="106" max="107" width="31.25" style="5" hidden="1" customWidth="1" outlineLevel="1"/>
    <col min="108" max="108" width="1.625" style="5" customWidth="1" collapsed="1"/>
    <col min="109" max="114" width="1.625" style="1" customWidth="1"/>
    <col min="115" max="16384" width="9" style="1"/>
  </cols>
  <sheetData>
    <row r="1" spans="1:114"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6"/>
      <c r="CD1" s="379" t="s">
        <v>113</v>
      </c>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1"/>
    </row>
    <row r="2" spans="1:114"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c r="CB2" s="377"/>
      <c r="CC2" s="378"/>
      <c r="CD2" s="382" t="s">
        <v>57</v>
      </c>
      <c r="CE2" s="382"/>
      <c r="CF2" s="382"/>
      <c r="CG2" s="382"/>
      <c r="CH2" s="383">
        <v>3000000</v>
      </c>
      <c r="CI2" s="383"/>
      <c r="CJ2" s="383"/>
      <c r="CK2" s="383"/>
      <c r="CL2" s="383"/>
      <c r="CM2" s="383"/>
      <c r="CN2" s="383"/>
      <c r="CO2" s="383"/>
      <c r="CP2" s="383"/>
      <c r="CQ2" s="383"/>
      <c r="CR2" s="383"/>
      <c r="CS2" s="383"/>
      <c r="CT2" s="383"/>
      <c r="CU2" s="383"/>
      <c r="CV2" s="383"/>
      <c r="CW2" s="383"/>
      <c r="CX2" s="383"/>
      <c r="CY2" s="383"/>
      <c r="CZ2" s="383"/>
      <c r="DA2" s="383"/>
      <c r="DB2" s="383"/>
      <c r="DC2" s="383"/>
      <c r="DD2" s="383"/>
      <c r="DE2" s="383"/>
      <c r="DF2" s="383"/>
      <c r="DG2" s="383"/>
      <c r="DH2" s="383"/>
      <c r="DI2" s="383"/>
      <c r="DJ2" s="383"/>
    </row>
    <row r="3" spans="1:114" s="3" customFormat="1" ht="30" customHeight="1" x14ac:dyDescent="0.15">
      <c r="A3" s="7"/>
      <c r="B3" s="384" t="s">
        <v>0</v>
      </c>
      <c r="C3" s="385"/>
      <c r="D3" s="385"/>
      <c r="E3" s="385"/>
      <c r="F3" s="386"/>
      <c r="G3" s="387" t="s">
        <v>194</v>
      </c>
      <c r="H3" s="388"/>
      <c r="I3" s="388"/>
      <c r="J3" s="388"/>
      <c r="K3" s="389"/>
      <c r="L3" s="624" t="s">
        <v>1</v>
      </c>
      <c r="M3" s="625"/>
      <c r="N3" s="626"/>
      <c r="O3" s="390" t="s">
        <v>2</v>
      </c>
      <c r="P3" s="391"/>
      <c r="Q3" s="391"/>
      <c r="R3" s="391"/>
      <c r="S3" s="391"/>
      <c r="T3" s="391"/>
      <c r="U3" s="392"/>
      <c r="V3" s="390" t="s">
        <v>74</v>
      </c>
      <c r="W3" s="391"/>
      <c r="X3" s="392"/>
      <c r="Y3" s="390" t="s">
        <v>75</v>
      </c>
      <c r="Z3" s="391"/>
      <c r="AA3" s="392"/>
      <c r="AB3" s="403" t="s">
        <v>54</v>
      </c>
      <c r="AC3" s="404"/>
      <c r="AD3" s="405"/>
      <c r="AE3" s="406" t="s">
        <v>3</v>
      </c>
      <c r="AF3" s="407"/>
      <c r="AG3" s="407"/>
      <c r="AH3" s="407"/>
      <c r="AI3" s="407"/>
      <c r="AJ3" s="407"/>
      <c r="AK3" s="407"/>
      <c r="AL3" s="407"/>
      <c r="AM3" s="407"/>
      <c r="AN3" s="407"/>
      <c r="AO3" s="407"/>
      <c r="AP3" s="407"/>
      <c r="AQ3" s="407"/>
      <c r="AR3" s="407"/>
      <c r="AS3" s="407"/>
      <c r="AT3" s="407"/>
      <c r="AU3" s="407"/>
      <c r="AV3" s="407"/>
      <c r="AW3" s="407"/>
      <c r="AX3" s="408" t="s">
        <v>4</v>
      </c>
      <c r="AY3" s="409"/>
      <c r="AZ3" s="409"/>
      <c r="BA3" s="409"/>
      <c r="BB3" s="409"/>
      <c r="BC3" s="409"/>
      <c r="BD3" s="410"/>
      <c r="BE3" s="397" t="s">
        <v>5</v>
      </c>
      <c r="BF3" s="398"/>
      <c r="BG3" s="398"/>
      <c r="BH3" s="398"/>
      <c r="BI3" s="398"/>
      <c r="BJ3" s="398"/>
      <c r="BK3" s="398"/>
      <c r="BL3" s="398"/>
      <c r="BM3" s="398"/>
      <c r="BN3" s="398"/>
      <c r="BO3" s="398"/>
      <c r="BP3" s="398"/>
      <c r="BQ3" s="398"/>
      <c r="BR3" s="398"/>
      <c r="BS3" s="398"/>
      <c r="BT3" s="399"/>
      <c r="BU3" s="400" t="s">
        <v>6</v>
      </c>
      <c r="BV3" s="401"/>
      <c r="BW3" s="401"/>
      <c r="BX3" s="401"/>
      <c r="BY3" s="401"/>
      <c r="BZ3" s="401"/>
      <c r="CA3" s="401"/>
      <c r="CB3" s="401"/>
      <c r="CC3" s="402"/>
      <c r="CD3" s="393" t="s">
        <v>7</v>
      </c>
      <c r="CE3" s="393"/>
      <c r="CF3" s="393"/>
      <c r="CG3" s="393"/>
      <c r="CH3" s="393" t="s">
        <v>8</v>
      </c>
      <c r="CI3" s="393"/>
      <c r="CJ3" s="393"/>
      <c r="CK3" s="394" t="s">
        <v>9</v>
      </c>
      <c r="CL3" s="394"/>
      <c r="CM3" s="394"/>
      <c r="CN3" s="394"/>
      <c r="CO3" s="394"/>
      <c r="CP3" s="394"/>
      <c r="CQ3" s="394"/>
      <c r="CR3" s="395" t="s">
        <v>15</v>
      </c>
      <c r="CS3" s="395"/>
      <c r="CT3" s="395"/>
      <c r="CU3" s="395"/>
      <c r="CV3" s="395"/>
      <c r="CW3" s="395"/>
      <c r="CX3" s="395"/>
      <c r="CY3" s="395"/>
      <c r="CZ3" s="25" t="s">
        <v>1</v>
      </c>
      <c r="DA3" s="26" t="s">
        <v>26</v>
      </c>
      <c r="DB3" s="26" t="s">
        <v>27</v>
      </c>
      <c r="DC3" s="26" t="s">
        <v>10</v>
      </c>
      <c r="DD3" s="396" t="s">
        <v>20</v>
      </c>
      <c r="DE3" s="396"/>
      <c r="DF3" s="396"/>
      <c r="DG3" s="396"/>
      <c r="DH3" s="396"/>
      <c r="DI3" s="396"/>
      <c r="DJ3" s="396"/>
    </row>
    <row r="4" spans="1:114" ht="30" customHeight="1" x14ac:dyDescent="0.15">
      <c r="B4" s="217"/>
      <c r="C4" s="218"/>
      <c r="D4" s="218"/>
      <c r="E4" s="218"/>
      <c r="F4" s="219"/>
      <c r="G4" s="362"/>
      <c r="H4" s="363"/>
      <c r="I4" s="363"/>
      <c r="J4" s="363"/>
      <c r="K4" s="364"/>
      <c r="L4" s="283"/>
      <c r="M4" s="284"/>
      <c r="N4" s="285"/>
      <c r="O4" s="241"/>
      <c r="P4" s="221"/>
      <c r="Q4" s="221"/>
      <c r="R4" s="221"/>
      <c r="S4" s="221"/>
      <c r="T4" s="221"/>
      <c r="U4" s="222"/>
      <c r="V4" s="229"/>
      <c r="W4" s="230"/>
      <c r="X4" s="231"/>
      <c r="Y4" s="229"/>
      <c r="Z4" s="230"/>
      <c r="AA4" s="231"/>
      <c r="AB4" s="229"/>
      <c r="AC4" s="230"/>
      <c r="AD4" s="231"/>
      <c r="AE4" s="24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2"/>
      <c r="BE4" s="241"/>
      <c r="BF4" s="221"/>
      <c r="BG4" s="221"/>
      <c r="BH4" s="221"/>
      <c r="BI4" s="221"/>
      <c r="BJ4" s="221"/>
      <c r="BK4" s="221"/>
      <c r="BL4" s="221"/>
      <c r="BM4" s="221"/>
      <c r="BN4" s="221"/>
      <c r="BO4" s="221"/>
      <c r="BP4" s="221"/>
      <c r="BQ4" s="221"/>
      <c r="BR4" s="221"/>
      <c r="BS4" s="221"/>
      <c r="BT4" s="222"/>
      <c r="BU4" s="241"/>
      <c r="BV4" s="221"/>
      <c r="BW4" s="221"/>
      <c r="BX4" s="221"/>
      <c r="BY4" s="221"/>
      <c r="BZ4" s="221"/>
      <c r="CA4" s="221"/>
      <c r="CB4" s="221"/>
      <c r="CC4" s="222"/>
      <c r="CD4" s="238"/>
      <c r="CE4" s="239"/>
      <c r="CF4" s="239"/>
      <c r="CG4" s="240"/>
      <c r="CH4" s="226"/>
      <c r="CI4" s="227"/>
      <c r="CJ4" s="228"/>
      <c r="CK4" s="226">
        <f t="shared" ref="CK4:CK11" si="0">CD4*CH4</f>
        <v>0</v>
      </c>
      <c r="CL4" s="227"/>
      <c r="CM4" s="227"/>
      <c r="CN4" s="227"/>
      <c r="CO4" s="227"/>
      <c r="CP4" s="227"/>
      <c r="CQ4" s="228"/>
      <c r="CR4" s="226">
        <f>+CK5</f>
        <v>0</v>
      </c>
      <c r="CS4" s="227"/>
      <c r="CT4" s="227"/>
      <c r="CU4" s="227"/>
      <c r="CV4" s="227"/>
      <c r="CW4" s="227"/>
      <c r="CX4" s="227"/>
      <c r="CY4" s="228"/>
      <c r="CZ4" s="13" t="s">
        <v>11</v>
      </c>
      <c r="DA4" s="14" t="s">
        <v>12</v>
      </c>
      <c r="DB4" s="14" t="s">
        <v>13</v>
      </c>
      <c r="DC4" s="14" t="s">
        <v>14</v>
      </c>
      <c r="DD4" s="429">
        <f>3000000-CR4</f>
        <v>3000000</v>
      </c>
      <c r="DE4" s="429"/>
      <c r="DF4" s="429"/>
      <c r="DG4" s="429"/>
      <c r="DH4" s="429"/>
      <c r="DI4" s="429"/>
      <c r="DJ4" s="429"/>
    </row>
    <row r="5" spans="1:114" ht="30" customHeight="1" x14ac:dyDescent="0.15">
      <c r="B5" s="217"/>
      <c r="C5" s="218"/>
      <c r="D5" s="218"/>
      <c r="E5" s="218"/>
      <c r="F5" s="219"/>
      <c r="G5" s="283"/>
      <c r="H5" s="284"/>
      <c r="I5" s="284"/>
      <c r="J5" s="284"/>
      <c r="K5" s="285"/>
      <c r="L5" s="283"/>
      <c r="M5" s="284"/>
      <c r="N5" s="285"/>
      <c r="O5" s="241"/>
      <c r="P5" s="221"/>
      <c r="Q5" s="221"/>
      <c r="R5" s="221"/>
      <c r="S5" s="221"/>
      <c r="T5" s="221"/>
      <c r="U5" s="222"/>
      <c r="V5" s="229"/>
      <c r="W5" s="230"/>
      <c r="X5" s="231"/>
      <c r="Y5" s="229"/>
      <c r="Z5" s="230"/>
      <c r="AA5" s="231"/>
      <c r="AB5" s="229"/>
      <c r="AC5" s="230"/>
      <c r="AD5" s="231"/>
      <c r="AE5" s="24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2"/>
      <c r="BE5" s="241"/>
      <c r="BF5" s="221"/>
      <c r="BG5" s="221"/>
      <c r="BH5" s="221"/>
      <c r="BI5" s="221"/>
      <c r="BJ5" s="221"/>
      <c r="BK5" s="221"/>
      <c r="BL5" s="221"/>
      <c r="BM5" s="221"/>
      <c r="BN5" s="221"/>
      <c r="BO5" s="221"/>
      <c r="BP5" s="221"/>
      <c r="BQ5" s="221"/>
      <c r="BR5" s="221"/>
      <c r="BS5" s="221"/>
      <c r="BT5" s="222"/>
      <c r="BU5" s="241"/>
      <c r="BV5" s="221"/>
      <c r="BW5" s="221"/>
      <c r="BX5" s="221"/>
      <c r="BY5" s="221"/>
      <c r="BZ5" s="221"/>
      <c r="CA5" s="221"/>
      <c r="CB5" s="221"/>
      <c r="CC5" s="222"/>
      <c r="CD5" s="226"/>
      <c r="CE5" s="227"/>
      <c r="CF5" s="227"/>
      <c r="CG5" s="228"/>
      <c r="CH5" s="226"/>
      <c r="CI5" s="227"/>
      <c r="CJ5" s="228"/>
      <c r="CK5" s="226">
        <f t="shared" si="0"/>
        <v>0</v>
      </c>
      <c r="CL5" s="227"/>
      <c r="CM5" s="227"/>
      <c r="CN5" s="227"/>
      <c r="CO5" s="227"/>
      <c r="CP5" s="227"/>
      <c r="CQ5" s="228"/>
      <c r="CR5" s="226">
        <f>CR4+CK5</f>
        <v>0</v>
      </c>
      <c r="CS5" s="227"/>
      <c r="CT5" s="227"/>
      <c r="CU5" s="227"/>
      <c r="CV5" s="227"/>
      <c r="CW5" s="227"/>
      <c r="CX5" s="227"/>
      <c r="CY5" s="228"/>
      <c r="CZ5" s="13" t="s">
        <v>11</v>
      </c>
      <c r="DA5" s="14" t="s">
        <v>12</v>
      </c>
      <c r="DB5" s="14" t="s">
        <v>13</v>
      </c>
      <c r="DC5" s="14" t="s">
        <v>14</v>
      </c>
      <c r="DD5" s="429">
        <f t="shared" ref="DD5:DD50" si="1">3000000-CR5</f>
        <v>3000000</v>
      </c>
      <c r="DE5" s="429"/>
      <c r="DF5" s="429"/>
      <c r="DG5" s="429"/>
      <c r="DH5" s="429"/>
      <c r="DI5" s="429"/>
      <c r="DJ5" s="429"/>
    </row>
    <row r="6" spans="1:114" ht="30" customHeight="1" x14ac:dyDescent="0.15">
      <c r="B6" s="217"/>
      <c r="C6" s="218"/>
      <c r="D6" s="218"/>
      <c r="E6" s="218"/>
      <c r="F6" s="219"/>
      <c r="G6" s="283"/>
      <c r="H6" s="284"/>
      <c r="I6" s="284"/>
      <c r="J6" s="284"/>
      <c r="K6" s="285"/>
      <c r="L6" s="283"/>
      <c r="M6" s="284"/>
      <c r="N6" s="285"/>
      <c r="O6" s="241"/>
      <c r="P6" s="221"/>
      <c r="Q6" s="221"/>
      <c r="R6" s="221"/>
      <c r="S6" s="221"/>
      <c r="T6" s="221"/>
      <c r="U6" s="222"/>
      <c r="V6" s="229"/>
      <c r="W6" s="230"/>
      <c r="X6" s="231"/>
      <c r="Y6" s="229"/>
      <c r="Z6" s="230"/>
      <c r="AA6" s="231"/>
      <c r="AB6" s="229"/>
      <c r="AC6" s="230"/>
      <c r="AD6" s="231"/>
      <c r="AE6" s="24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2"/>
      <c r="BE6" s="241"/>
      <c r="BF6" s="221"/>
      <c r="BG6" s="221"/>
      <c r="BH6" s="221"/>
      <c r="BI6" s="221"/>
      <c r="BJ6" s="221"/>
      <c r="BK6" s="221"/>
      <c r="BL6" s="221"/>
      <c r="BM6" s="221"/>
      <c r="BN6" s="221"/>
      <c r="BO6" s="221"/>
      <c r="BP6" s="221"/>
      <c r="BQ6" s="221"/>
      <c r="BR6" s="221"/>
      <c r="BS6" s="221"/>
      <c r="BT6" s="222"/>
      <c r="BU6" s="241"/>
      <c r="BV6" s="221"/>
      <c r="BW6" s="221"/>
      <c r="BX6" s="221"/>
      <c r="BY6" s="221"/>
      <c r="BZ6" s="221"/>
      <c r="CA6" s="221"/>
      <c r="CB6" s="221"/>
      <c r="CC6" s="222"/>
      <c r="CD6" s="226"/>
      <c r="CE6" s="227"/>
      <c r="CF6" s="227"/>
      <c r="CG6" s="228"/>
      <c r="CH6" s="226"/>
      <c r="CI6" s="227"/>
      <c r="CJ6" s="228"/>
      <c r="CK6" s="226">
        <f t="shared" si="0"/>
        <v>0</v>
      </c>
      <c r="CL6" s="227"/>
      <c r="CM6" s="227"/>
      <c r="CN6" s="227"/>
      <c r="CO6" s="227"/>
      <c r="CP6" s="227"/>
      <c r="CQ6" s="228"/>
      <c r="CR6" s="226">
        <f t="shared" ref="CR6:CR11" si="2">CR5+CK6</f>
        <v>0</v>
      </c>
      <c r="CS6" s="227"/>
      <c r="CT6" s="227"/>
      <c r="CU6" s="227"/>
      <c r="CV6" s="227"/>
      <c r="CW6" s="227"/>
      <c r="CX6" s="227"/>
      <c r="CY6" s="228"/>
      <c r="CZ6" s="13" t="s">
        <v>11</v>
      </c>
      <c r="DA6" s="14" t="s">
        <v>12</v>
      </c>
      <c r="DB6" s="14" t="s">
        <v>13</v>
      </c>
      <c r="DC6" s="14" t="s">
        <v>14</v>
      </c>
      <c r="DD6" s="429">
        <f t="shared" si="1"/>
        <v>3000000</v>
      </c>
      <c r="DE6" s="429"/>
      <c r="DF6" s="429"/>
      <c r="DG6" s="429"/>
      <c r="DH6" s="429"/>
      <c r="DI6" s="429"/>
      <c r="DJ6" s="429"/>
    </row>
    <row r="7" spans="1:114" ht="30" customHeight="1" x14ac:dyDescent="0.15">
      <c r="B7" s="217"/>
      <c r="C7" s="218"/>
      <c r="D7" s="218"/>
      <c r="E7" s="218"/>
      <c r="F7" s="219"/>
      <c r="G7" s="283"/>
      <c r="H7" s="284"/>
      <c r="I7" s="284"/>
      <c r="J7" s="284"/>
      <c r="K7" s="285"/>
      <c r="L7" s="283"/>
      <c r="M7" s="284"/>
      <c r="N7" s="285"/>
      <c r="O7" s="241"/>
      <c r="P7" s="221"/>
      <c r="Q7" s="221"/>
      <c r="R7" s="221"/>
      <c r="S7" s="221"/>
      <c r="T7" s="221"/>
      <c r="U7" s="222"/>
      <c r="V7" s="229"/>
      <c r="W7" s="230"/>
      <c r="X7" s="231"/>
      <c r="Y7" s="229"/>
      <c r="Z7" s="230"/>
      <c r="AA7" s="231"/>
      <c r="AB7" s="229"/>
      <c r="AC7" s="230"/>
      <c r="AD7" s="231"/>
      <c r="AE7" s="24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2"/>
      <c r="BE7" s="241"/>
      <c r="BF7" s="221"/>
      <c r="BG7" s="221"/>
      <c r="BH7" s="221"/>
      <c r="BI7" s="221"/>
      <c r="BJ7" s="221"/>
      <c r="BK7" s="221"/>
      <c r="BL7" s="221"/>
      <c r="BM7" s="221"/>
      <c r="BN7" s="221"/>
      <c r="BO7" s="221"/>
      <c r="BP7" s="221"/>
      <c r="BQ7" s="221"/>
      <c r="BR7" s="221"/>
      <c r="BS7" s="221"/>
      <c r="BT7" s="222"/>
      <c r="BU7" s="241"/>
      <c r="BV7" s="221"/>
      <c r="BW7" s="221"/>
      <c r="BX7" s="221"/>
      <c r="BY7" s="221"/>
      <c r="BZ7" s="221"/>
      <c r="CA7" s="221"/>
      <c r="CB7" s="221"/>
      <c r="CC7" s="222"/>
      <c r="CD7" s="238"/>
      <c r="CE7" s="239"/>
      <c r="CF7" s="239"/>
      <c r="CG7" s="240"/>
      <c r="CH7" s="226"/>
      <c r="CI7" s="227"/>
      <c r="CJ7" s="228"/>
      <c r="CK7" s="226">
        <f t="shared" si="0"/>
        <v>0</v>
      </c>
      <c r="CL7" s="227"/>
      <c r="CM7" s="227"/>
      <c r="CN7" s="227"/>
      <c r="CO7" s="227"/>
      <c r="CP7" s="227"/>
      <c r="CQ7" s="228"/>
      <c r="CR7" s="226">
        <f>CR6+CK7</f>
        <v>0</v>
      </c>
      <c r="CS7" s="227"/>
      <c r="CT7" s="227"/>
      <c r="CU7" s="227"/>
      <c r="CV7" s="227"/>
      <c r="CW7" s="227"/>
      <c r="CX7" s="227"/>
      <c r="CY7" s="228"/>
      <c r="CZ7" s="13" t="s">
        <v>11</v>
      </c>
      <c r="DA7" s="14" t="s">
        <v>12</v>
      </c>
      <c r="DB7" s="14" t="s">
        <v>13</v>
      </c>
      <c r="DC7" s="14" t="s">
        <v>14</v>
      </c>
      <c r="DD7" s="429">
        <f t="shared" si="1"/>
        <v>3000000</v>
      </c>
      <c r="DE7" s="429"/>
      <c r="DF7" s="429"/>
      <c r="DG7" s="429"/>
      <c r="DH7" s="429"/>
      <c r="DI7" s="429"/>
      <c r="DJ7" s="429"/>
    </row>
    <row r="8" spans="1:114" ht="30" customHeight="1" x14ac:dyDescent="0.15">
      <c r="B8" s="217"/>
      <c r="C8" s="218"/>
      <c r="D8" s="218"/>
      <c r="E8" s="218"/>
      <c r="F8" s="219"/>
      <c r="G8" s="283"/>
      <c r="H8" s="284"/>
      <c r="I8" s="284"/>
      <c r="J8" s="284"/>
      <c r="K8" s="285"/>
      <c r="L8" s="283"/>
      <c r="M8" s="284"/>
      <c r="N8" s="285"/>
      <c r="O8" s="241"/>
      <c r="P8" s="221"/>
      <c r="Q8" s="221"/>
      <c r="R8" s="221"/>
      <c r="S8" s="221"/>
      <c r="T8" s="221"/>
      <c r="U8" s="222"/>
      <c r="V8" s="229"/>
      <c r="W8" s="230"/>
      <c r="X8" s="231"/>
      <c r="Y8" s="229"/>
      <c r="Z8" s="230"/>
      <c r="AA8" s="231"/>
      <c r="AB8" s="229"/>
      <c r="AC8" s="230"/>
      <c r="AD8" s="231"/>
      <c r="AE8" s="24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2"/>
      <c r="BE8" s="241"/>
      <c r="BF8" s="221"/>
      <c r="BG8" s="221"/>
      <c r="BH8" s="221"/>
      <c r="BI8" s="221"/>
      <c r="BJ8" s="221"/>
      <c r="BK8" s="221"/>
      <c r="BL8" s="221"/>
      <c r="BM8" s="221"/>
      <c r="BN8" s="221"/>
      <c r="BO8" s="221"/>
      <c r="BP8" s="221"/>
      <c r="BQ8" s="221"/>
      <c r="BR8" s="221"/>
      <c r="BS8" s="221"/>
      <c r="BT8" s="222"/>
      <c r="BU8" s="241"/>
      <c r="BV8" s="221"/>
      <c r="BW8" s="221"/>
      <c r="BX8" s="221"/>
      <c r="BY8" s="221"/>
      <c r="BZ8" s="221"/>
      <c r="CA8" s="221"/>
      <c r="CB8" s="221"/>
      <c r="CC8" s="222"/>
      <c r="CD8" s="226"/>
      <c r="CE8" s="227"/>
      <c r="CF8" s="227"/>
      <c r="CG8" s="228"/>
      <c r="CH8" s="226"/>
      <c r="CI8" s="227"/>
      <c r="CJ8" s="228"/>
      <c r="CK8" s="226">
        <f t="shared" si="0"/>
        <v>0</v>
      </c>
      <c r="CL8" s="227"/>
      <c r="CM8" s="227"/>
      <c r="CN8" s="227"/>
      <c r="CO8" s="227"/>
      <c r="CP8" s="227"/>
      <c r="CQ8" s="228"/>
      <c r="CR8" s="226">
        <f>CR7+CK8</f>
        <v>0</v>
      </c>
      <c r="CS8" s="227"/>
      <c r="CT8" s="227"/>
      <c r="CU8" s="227"/>
      <c r="CV8" s="227"/>
      <c r="CW8" s="227"/>
      <c r="CX8" s="227"/>
      <c r="CY8" s="228"/>
      <c r="CZ8" s="13" t="s">
        <v>11</v>
      </c>
      <c r="DA8" s="14" t="s">
        <v>12</v>
      </c>
      <c r="DB8" s="14" t="s">
        <v>13</v>
      </c>
      <c r="DC8" s="14" t="s">
        <v>14</v>
      </c>
      <c r="DD8" s="429">
        <f t="shared" si="1"/>
        <v>3000000</v>
      </c>
      <c r="DE8" s="429"/>
      <c r="DF8" s="429"/>
      <c r="DG8" s="429"/>
      <c r="DH8" s="429"/>
      <c r="DI8" s="429"/>
      <c r="DJ8" s="429"/>
    </row>
    <row r="9" spans="1:114" ht="30" customHeight="1" x14ac:dyDescent="0.15">
      <c r="B9" s="217"/>
      <c r="C9" s="218"/>
      <c r="D9" s="218"/>
      <c r="E9" s="218"/>
      <c r="F9" s="219"/>
      <c r="G9" s="362"/>
      <c r="H9" s="363"/>
      <c r="I9" s="363"/>
      <c r="J9" s="363"/>
      <c r="K9" s="364"/>
      <c r="L9" s="283"/>
      <c r="M9" s="284"/>
      <c r="N9" s="285"/>
      <c r="O9" s="241"/>
      <c r="P9" s="221"/>
      <c r="Q9" s="221"/>
      <c r="R9" s="221"/>
      <c r="S9" s="221"/>
      <c r="T9" s="221"/>
      <c r="U9" s="222"/>
      <c r="V9" s="229"/>
      <c r="W9" s="230"/>
      <c r="X9" s="231"/>
      <c r="Y9" s="229"/>
      <c r="Z9" s="230"/>
      <c r="AA9" s="231"/>
      <c r="AB9" s="229"/>
      <c r="AC9" s="230"/>
      <c r="AD9" s="231"/>
      <c r="AE9" s="24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2"/>
      <c r="BE9" s="241"/>
      <c r="BF9" s="221"/>
      <c r="BG9" s="221"/>
      <c r="BH9" s="221"/>
      <c r="BI9" s="221"/>
      <c r="BJ9" s="221"/>
      <c r="BK9" s="221"/>
      <c r="BL9" s="221"/>
      <c r="BM9" s="221"/>
      <c r="BN9" s="221"/>
      <c r="BO9" s="221"/>
      <c r="BP9" s="221"/>
      <c r="BQ9" s="221"/>
      <c r="BR9" s="221"/>
      <c r="BS9" s="221"/>
      <c r="BT9" s="222"/>
      <c r="BU9" s="241"/>
      <c r="BV9" s="221"/>
      <c r="BW9" s="221"/>
      <c r="BX9" s="221"/>
      <c r="BY9" s="221"/>
      <c r="BZ9" s="221"/>
      <c r="CA9" s="221"/>
      <c r="CB9" s="221"/>
      <c r="CC9" s="222"/>
      <c r="CD9" s="226"/>
      <c r="CE9" s="227"/>
      <c r="CF9" s="227"/>
      <c r="CG9" s="228"/>
      <c r="CH9" s="226"/>
      <c r="CI9" s="227"/>
      <c r="CJ9" s="228"/>
      <c r="CK9" s="226">
        <f t="shared" si="0"/>
        <v>0</v>
      </c>
      <c r="CL9" s="227"/>
      <c r="CM9" s="227"/>
      <c r="CN9" s="227"/>
      <c r="CO9" s="227"/>
      <c r="CP9" s="227"/>
      <c r="CQ9" s="228"/>
      <c r="CR9" s="226">
        <f t="shared" si="2"/>
        <v>0</v>
      </c>
      <c r="CS9" s="227"/>
      <c r="CT9" s="227"/>
      <c r="CU9" s="227"/>
      <c r="CV9" s="227"/>
      <c r="CW9" s="227"/>
      <c r="CX9" s="227"/>
      <c r="CY9" s="228"/>
      <c r="CZ9" s="13" t="s">
        <v>11</v>
      </c>
      <c r="DA9" s="14" t="s">
        <v>12</v>
      </c>
      <c r="DB9" s="14" t="s">
        <v>13</v>
      </c>
      <c r="DC9" s="14" t="s">
        <v>14</v>
      </c>
      <c r="DD9" s="429">
        <f t="shared" si="1"/>
        <v>3000000</v>
      </c>
      <c r="DE9" s="429"/>
      <c r="DF9" s="429"/>
      <c r="DG9" s="429"/>
      <c r="DH9" s="429"/>
      <c r="DI9" s="429"/>
      <c r="DJ9" s="429"/>
    </row>
    <row r="10" spans="1:114" ht="30" customHeight="1" x14ac:dyDescent="0.15">
      <c r="B10" s="217"/>
      <c r="C10" s="218"/>
      <c r="D10" s="218"/>
      <c r="E10" s="218"/>
      <c r="F10" s="219"/>
      <c r="G10" s="283"/>
      <c r="H10" s="284"/>
      <c r="I10" s="284"/>
      <c r="J10" s="284"/>
      <c r="K10" s="285"/>
      <c r="L10" s="283"/>
      <c r="M10" s="284"/>
      <c r="N10" s="285"/>
      <c r="O10" s="241"/>
      <c r="P10" s="221"/>
      <c r="Q10" s="221"/>
      <c r="R10" s="221"/>
      <c r="S10" s="221"/>
      <c r="T10" s="221"/>
      <c r="U10" s="222"/>
      <c r="V10" s="229"/>
      <c r="W10" s="230"/>
      <c r="X10" s="231"/>
      <c r="Y10" s="229"/>
      <c r="Z10" s="230"/>
      <c r="AA10" s="231"/>
      <c r="AB10" s="229"/>
      <c r="AC10" s="230"/>
      <c r="AD10" s="231"/>
      <c r="AE10" s="24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2"/>
      <c r="BE10" s="241"/>
      <c r="BF10" s="221"/>
      <c r="BG10" s="221"/>
      <c r="BH10" s="221"/>
      <c r="BI10" s="221"/>
      <c r="BJ10" s="221"/>
      <c r="BK10" s="221"/>
      <c r="BL10" s="221"/>
      <c r="BM10" s="221"/>
      <c r="BN10" s="221"/>
      <c r="BO10" s="221"/>
      <c r="BP10" s="221"/>
      <c r="BQ10" s="221"/>
      <c r="BR10" s="221"/>
      <c r="BS10" s="221"/>
      <c r="BT10" s="222"/>
      <c r="BU10" s="275"/>
      <c r="BV10" s="276"/>
      <c r="BW10" s="276"/>
      <c r="BX10" s="276"/>
      <c r="BY10" s="276"/>
      <c r="BZ10" s="276"/>
      <c r="CA10" s="276"/>
      <c r="CB10" s="276"/>
      <c r="CC10" s="277"/>
      <c r="CD10" s="226"/>
      <c r="CE10" s="227"/>
      <c r="CF10" s="227"/>
      <c r="CG10" s="228"/>
      <c r="CH10" s="226"/>
      <c r="CI10" s="227"/>
      <c r="CJ10" s="228"/>
      <c r="CK10" s="226">
        <f t="shared" si="0"/>
        <v>0</v>
      </c>
      <c r="CL10" s="227"/>
      <c r="CM10" s="227"/>
      <c r="CN10" s="227"/>
      <c r="CO10" s="227"/>
      <c r="CP10" s="227"/>
      <c r="CQ10" s="228"/>
      <c r="CR10" s="226">
        <f t="shared" si="2"/>
        <v>0</v>
      </c>
      <c r="CS10" s="227"/>
      <c r="CT10" s="227"/>
      <c r="CU10" s="227"/>
      <c r="CV10" s="227"/>
      <c r="CW10" s="227"/>
      <c r="CX10" s="227"/>
      <c r="CY10" s="228"/>
      <c r="CZ10" s="13" t="s">
        <v>11</v>
      </c>
      <c r="DA10" s="14" t="s">
        <v>12</v>
      </c>
      <c r="DB10" s="14" t="s">
        <v>13</v>
      </c>
      <c r="DC10" s="14" t="s">
        <v>14</v>
      </c>
      <c r="DD10" s="429">
        <f t="shared" si="1"/>
        <v>3000000</v>
      </c>
      <c r="DE10" s="429"/>
      <c r="DF10" s="429"/>
      <c r="DG10" s="429"/>
      <c r="DH10" s="429"/>
      <c r="DI10" s="429"/>
      <c r="DJ10" s="429"/>
    </row>
    <row r="11" spans="1:114" ht="30" customHeight="1" x14ac:dyDescent="0.15">
      <c r="B11" s="217"/>
      <c r="C11" s="218"/>
      <c r="D11" s="218"/>
      <c r="E11" s="218"/>
      <c r="F11" s="219"/>
      <c r="G11" s="283"/>
      <c r="H11" s="284"/>
      <c r="I11" s="284"/>
      <c r="J11" s="284"/>
      <c r="K11" s="285"/>
      <c r="L11" s="283"/>
      <c r="M11" s="284"/>
      <c r="N11" s="285"/>
      <c r="O11" s="241"/>
      <c r="P11" s="221"/>
      <c r="Q11" s="221"/>
      <c r="R11" s="221"/>
      <c r="S11" s="221"/>
      <c r="T11" s="221"/>
      <c r="U11" s="222"/>
      <c r="V11" s="229"/>
      <c r="W11" s="230"/>
      <c r="X11" s="231"/>
      <c r="Y11" s="229"/>
      <c r="Z11" s="230"/>
      <c r="AA11" s="231"/>
      <c r="AB11" s="229"/>
      <c r="AC11" s="230"/>
      <c r="AD11" s="231"/>
      <c r="AE11" s="24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2"/>
      <c r="BE11" s="241"/>
      <c r="BF11" s="221"/>
      <c r="BG11" s="221"/>
      <c r="BH11" s="221"/>
      <c r="BI11" s="221"/>
      <c r="BJ11" s="221"/>
      <c r="BK11" s="221"/>
      <c r="BL11" s="221"/>
      <c r="BM11" s="221"/>
      <c r="BN11" s="221"/>
      <c r="BO11" s="221"/>
      <c r="BP11" s="221"/>
      <c r="BQ11" s="221"/>
      <c r="BR11" s="221"/>
      <c r="BS11" s="221"/>
      <c r="BT11" s="222"/>
      <c r="BU11" s="241"/>
      <c r="BV11" s="221"/>
      <c r="BW11" s="221"/>
      <c r="BX11" s="221"/>
      <c r="BY11" s="221"/>
      <c r="BZ11" s="221"/>
      <c r="CA11" s="221"/>
      <c r="CB11" s="221"/>
      <c r="CC11" s="222"/>
      <c r="CD11" s="238"/>
      <c r="CE11" s="239"/>
      <c r="CF11" s="239"/>
      <c r="CG11" s="240"/>
      <c r="CH11" s="226"/>
      <c r="CI11" s="227"/>
      <c r="CJ11" s="228"/>
      <c r="CK11" s="226">
        <f t="shared" si="0"/>
        <v>0</v>
      </c>
      <c r="CL11" s="227"/>
      <c r="CM11" s="227"/>
      <c r="CN11" s="227"/>
      <c r="CO11" s="227"/>
      <c r="CP11" s="227"/>
      <c r="CQ11" s="228"/>
      <c r="CR11" s="226">
        <f t="shared" si="2"/>
        <v>0</v>
      </c>
      <c r="CS11" s="227"/>
      <c r="CT11" s="227"/>
      <c r="CU11" s="227"/>
      <c r="CV11" s="227"/>
      <c r="CW11" s="227"/>
      <c r="CX11" s="227"/>
      <c r="CY11" s="228"/>
      <c r="CZ11" s="13" t="s">
        <v>11</v>
      </c>
      <c r="DA11" s="14" t="s">
        <v>12</v>
      </c>
      <c r="DB11" s="14" t="s">
        <v>13</v>
      </c>
      <c r="DC11" s="14" t="s">
        <v>14</v>
      </c>
      <c r="DD11" s="429">
        <f t="shared" si="1"/>
        <v>3000000</v>
      </c>
      <c r="DE11" s="429"/>
      <c r="DF11" s="429"/>
      <c r="DG11" s="429"/>
      <c r="DH11" s="429"/>
      <c r="DI11" s="429"/>
      <c r="DJ11" s="429"/>
    </row>
    <row r="12" spans="1:114" ht="30" customHeight="1" x14ac:dyDescent="0.15">
      <c r="B12" s="217"/>
      <c r="C12" s="218"/>
      <c r="D12" s="218"/>
      <c r="E12" s="218"/>
      <c r="F12" s="219"/>
      <c r="G12" s="272"/>
      <c r="H12" s="273"/>
      <c r="I12" s="273"/>
      <c r="J12" s="273"/>
      <c r="K12" s="274"/>
      <c r="L12" s="283"/>
      <c r="M12" s="284"/>
      <c r="N12" s="285"/>
      <c r="O12" s="241"/>
      <c r="P12" s="221"/>
      <c r="Q12" s="221"/>
      <c r="R12" s="221"/>
      <c r="S12" s="221"/>
      <c r="T12" s="221"/>
      <c r="U12" s="222"/>
      <c r="V12" s="229"/>
      <c r="W12" s="230"/>
      <c r="X12" s="231"/>
      <c r="Y12" s="229"/>
      <c r="Z12" s="230"/>
      <c r="AA12" s="231"/>
      <c r="AB12" s="229"/>
      <c r="AC12" s="230"/>
      <c r="AD12" s="231"/>
      <c r="AE12" s="24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2"/>
      <c r="BE12" s="241"/>
      <c r="BF12" s="221"/>
      <c r="BG12" s="221"/>
      <c r="BH12" s="221"/>
      <c r="BI12" s="221"/>
      <c r="BJ12" s="221"/>
      <c r="BK12" s="221"/>
      <c r="BL12" s="221"/>
      <c r="BM12" s="221"/>
      <c r="BN12" s="221"/>
      <c r="BO12" s="221"/>
      <c r="BP12" s="221"/>
      <c r="BQ12" s="221"/>
      <c r="BR12" s="221"/>
      <c r="BS12" s="221"/>
      <c r="BT12" s="222"/>
      <c r="BU12" s="275"/>
      <c r="BV12" s="276"/>
      <c r="BW12" s="276"/>
      <c r="BX12" s="276"/>
      <c r="BY12" s="276"/>
      <c r="BZ12" s="276"/>
      <c r="CA12" s="276"/>
      <c r="CB12" s="276"/>
      <c r="CC12" s="277"/>
      <c r="CD12" s="226"/>
      <c r="CE12" s="227"/>
      <c r="CF12" s="227"/>
      <c r="CG12" s="228"/>
      <c r="CH12" s="226"/>
      <c r="CI12" s="227"/>
      <c r="CJ12" s="228"/>
      <c r="CK12" s="226">
        <f t="shared" ref="CK12:CK50" si="3">CD12*CH12</f>
        <v>0</v>
      </c>
      <c r="CL12" s="227"/>
      <c r="CM12" s="227"/>
      <c r="CN12" s="227"/>
      <c r="CO12" s="227"/>
      <c r="CP12" s="227"/>
      <c r="CQ12" s="228"/>
      <c r="CR12" s="226"/>
      <c r="CS12" s="227"/>
      <c r="CT12" s="227"/>
      <c r="CU12" s="227"/>
      <c r="CV12" s="227"/>
      <c r="CW12" s="227"/>
      <c r="CX12" s="227"/>
      <c r="CY12" s="228"/>
      <c r="CZ12" s="13" t="s">
        <v>11</v>
      </c>
      <c r="DA12" s="14" t="s">
        <v>12</v>
      </c>
      <c r="DB12" s="14" t="s">
        <v>13</v>
      </c>
      <c r="DC12" s="14" t="s">
        <v>14</v>
      </c>
      <c r="DD12" s="429">
        <f t="shared" si="1"/>
        <v>3000000</v>
      </c>
      <c r="DE12" s="429"/>
      <c r="DF12" s="429"/>
      <c r="DG12" s="429"/>
      <c r="DH12" s="429"/>
      <c r="DI12" s="429"/>
      <c r="DJ12" s="429"/>
    </row>
    <row r="13" spans="1:114" ht="30" customHeight="1" x14ac:dyDescent="0.15">
      <c r="B13" s="338"/>
      <c r="C13" s="339"/>
      <c r="D13" s="339"/>
      <c r="E13" s="339"/>
      <c r="F13" s="340"/>
      <c r="G13" s="272"/>
      <c r="H13" s="273"/>
      <c r="I13" s="273"/>
      <c r="J13" s="273"/>
      <c r="K13" s="274"/>
      <c r="L13" s="283"/>
      <c r="M13" s="284"/>
      <c r="N13" s="285"/>
      <c r="O13" s="283"/>
      <c r="P13" s="284"/>
      <c r="Q13" s="284"/>
      <c r="R13" s="284"/>
      <c r="S13" s="284"/>
      <c r="T13" s="284"/>
      <c r="U13" s="285"/>
      <c r="V13" s="229"/>
      <c r="W13" s="230"/>
      <c r="X13" s="231"/>
      <c r="Y13" s="229"/>
      <c r="Z13" s="230"/>
      <c r="AA13" s="231"/>
      <c r="AB13" s="229"/>
      <c r="AC13" s="230"/>
      <c r="AD13" s="231"/>
      <c r="AE13" s="24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2"/>
      <c r="BE13" s="241"/>
      <c r="BF13" s="221"/>
      <c r="BG13" s="221"/>
      <c r="BH13" s="221"/>
      <c r="BI13" s="221"/>
      <c r="BJ13" s="221"/>
      <c r="BK13" s="221"/>
      <c r="BL13" s="221"/>
      <c r="BM13" s="221"/>
      <c r="BN13" s="221"/>
      <c r="BO13" s="221"/>
      <c r="BP13" s="221"/>
      <c r="BQ13" s="221"/>
      <c r="BR13" s="221"/>
      <c r="BS13" s="221"/>
      <c r="BT13" s="222"/>
      <c r="BU13" s="275"/>
      <c r="BV13" s="276"/>
      <c r="BW13" s="276"/>
      <c r="BX13" s="276"/>
      <c r="BY13" s="276"/>
      <c r="BZ13" s="276"/>
      <c r="CA13" s="276"/>
      <c r="CB13" s="276"/>
      <c r="CC13" s="277"/>
      <c r="CD13" s="226"/>
      <c r="CE13" s="227"/>
      <c r="CF13" s="227"/>
      <c r="CG13" s="228"/>
      <c r="CH13" s="226"/>
      <c r="CI13" s="227"/>
      <c r="CJ13" s="228"/>
      <c r="CK13" s="226">
        <f t="shared" si="3"/>
        <v>0</v>
      </c>
      <c r="CL13" s="227"/>
      <c r="CM13" s="227"/>
      <c r="CN13" s="227"/>
      <c r="CO13" s="227"/>
      <c r="CP13" s="227"/>
      <c r="CQ13" s="228"/>
      <c r="CR13" s="226"/>
      <c r="CS13" s="227"/>
      <c r="CT13" s="227"/>
      <c r="CU13" s="227"/>
      <c r="CV13" s="227"/>
      <c r="CW13" s="227"/>
      <c r="CX13" s="227"/>
      <c r="CY13" s="228"/>
      <c r="CZ13" s="13" t="s">
        <v>11</v>
      </c>
      <c r="DA13" s="14" t="s">
        <v>12</v>
      </c>
      <c r="DB13" s="14" t="s">
        <v>13</v>
      </c>
      <c r="DC13" s="14" t="s">
        <v>14</v>
      </c>
      <c r="DD13" s="429">
        <f t="shared" si="1"/>
        <v>3000000</v>
      </c>
      <c r="DE13" s="429"/>
      <c r="DF13" s="429"/>
      <c r="DG13" s="429"/>
      <c r="DH13" s="429"/>
      <c r="DI13" s="429"/>
      <c r="DJ13" s="429"/>
    </row>
    <row r="14" spans="1:114" ht="30" customHeight="1" x14ac:dyDescent="0.15">
      <c r="B14" s="338"/>
      <c r="C14" s="339"/>
      <c r="D14" s="339"/>
      <c r="E14" s="339"/>
      <c r="F14" s="340"/>
      <c r="G14" s="272"/>
      <c r="H14" s="273"/>
      <c r="I14" s="273"/>
      <c r="J14" s="273"/>
      <c r="K14" s="274"/>
      <c r="L14" s="283"/>
      <c r="M14" s="284"/>
      <c r="N14" s="285"/>
      <c r="O14" s="283"/>
      <c r="P14" s="284"/>
      <c r="Q14" s="284"/>
      <c r="R14" s="284"/>
      <c r="S14" s="284"/>
      <c r="T14" s="284"/>
      <c r="U14" s="285"/>
      <c r="V14" s="229"/>
      <c r="W14" s="230"/>
      <c r="X14" s="231"/>
      <c r="Y14" s="229"/>
      <c r="Z14" s="230"/>
      <c r="AA14" s="231"/>
      <c r="AB14" s="229"/>
      <c r="AC14" s="230"/>
      <c r="AD14" s="231"/>
      <c r="AE14" s="24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2"/>
      <c r="BE14" s="241"/>
      <c r="BF14" s="221"/>
      <c r="BG14" s="221"/>
      <c r="BH14" s="221"/>
      <c r="BI14" s="221"/>
      <c r="BJ14" s="221"/>
      <c r="BK14" s="221"/>
      <c r="BL14" s="221"/>
      <c r="BM14" s="221"/>
      <c r="BN14" s="221"/>
      <c r="BO14" s="221"/>
      <c r="BP14" s="221"/>
      <c r="BQ14" s="221"/>
      <c r="BR14" s="221"/>
      <c r="BS14" s="221"/>
      <c r="BT14" s="222"/>
      <c r="BU14" s="275"/>
      <c r="BV14" s="276"/>
      <c r="BW14" s="276"/>
      <c r="BX14" s="276"/>
      <c r="BY14" s="276"/>
      <c r="BZ14" s="276"/>
      <c r="CA14" s="276"/>
      <c r="CB14" s="276"/>
      <c r="CC14" s="277"/>
      <c r="CD14" s="226"/>
      <c r="CE14" s="227"/>
      <c r="CF14" s="227"/>
      <c r="CG14" s="228"/>
      <c r="CH14" s="226"/>
      <c r="CI14" s="227"/>
      <c r="CJ14" s="228"/>
      <c r="CK14" s="226">
        <f t="shared" si="3"/>
        <v>0</v>
      </c>
      <c r="CL14" s="227"/>
      <c r="CM14" s="227"/>
      <c r="CN14" s="227"/>
      <c r="CO14" s="227"/>
      <c r="CP14" s="227"/>
      <c r="CQ14" s="228"/>
      <c r="CR14" s="226"/>
      <c r="CS14" s="227"/>
      <c r="CT14" s="227"/>
      <c r="CU14" s="227"/>
      <c r="CV14" s="227"/>
      <c r="CW14" s="227"/>
      <c r="CX14" s="227"/>
      <c r="CY14" s="228"/>
      <c r="CZ14" s="13" t="s">
        <v>11</v>
      </c>
      <c r="DA14" s="14" t="s">
        <v>12</v>
      </c>
      <c r="DB14" s="14" t="s">
        <v>13</v>
      </c>
      <c r="DC14" s="14" t="s">
        <v>14</v>
      </c>
      <c r="DD14" s="429">
        <f t="shared" si="1"/>
        <v>3000000</v>
      </c>
      <c r="DE14" s="429"/>
      <c r="DF14" s="429"/>
      <c r="DG14" s="429"/>
      <c r="DH14" s="429"/>
      <c r="DI14" s="429"/>
      <c r="DJ14" s="429"/>
    </row>
    <row r="15" spans="1:114" ht="30" customHeight="1" x14ac:dyDescent="0.15">
      <c r="B15" s="338"/>
      <c r="C15" s="339"/>
      <c r="D15" s="339"/>
      <c r="E15" s="339"/>
      <c r="F15" s="340"/>
      <c r="G15" s="272"/>
      <c r="H15" s="273"/>
      <c r="I15" s="273"/>
      <c r="J15" s="273"/>
      <c r="K15" s="274"/>
      <c r="L15" s="283"/>
      <c r="M15" s="284"/>
      <c r="N15" s="285"/>
      <c r="O15" s="283"/>
      <c r="P15" s="284"/>
      <c r="Q15" s="284"/>
      <c r="R15" s="284"/>
      <c r="S15" s="284"/>
      <c r="T15" s="284"/>
      <c r="U15" s="285"/>
      <c r="V15" s="229"/>
      <c r="W15" s="230"/>
      <c r="X15" s="231"/>
      <c r="Y15" s="229"/>
      <c r="Z15" s="230"/>
      <c r="AA15" s="231"/>
      <c r="AB15" s="229"/>
      <c r="AC15" s="230"/>
      <c r="AD15" s="231"/>
      <c r="AE15" s="24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2"/>
      <c r="BE15" s="341"/>
      <c r="BF15" s="342"/>
      <c r="BG15" s="342"/>
      <c r="BH15" s="342"/>
      <c r="BI15" s="342"/>
      <c r="BJ15" s="342"/>
      <c r="BK15" s="342"/>
      <c r="BL15" s="342"/>
      <c r="BM15" s="342"/>
      <c r="BN15" s="342"/>
      <c r="BO15" s="342"/>
      <c r="BP15" s="342"/>
      <c r="BQ15" s="342"/>
      <c r="BR15" s="342"/>
      <c r="BS15" s="342"/>
      <c r="BT15" s="343"/>
      <c r="BU15" s="275"/>
      <c r="BV15" s="276"/>
      <c r="BW15" s="276"/>
      <c r="BX15" s="276"/>
      <c r="BY15" s="276"/>
      <c r="BZ15" s="276"/>
      <c r="CA15" s="276"/>
      <c r="CB15" s="276"/>
      <c r="CC15" s="277"/>
      <c r="CD15" s="226"/>
      <c r="CE15" s="227"/>
      <c r="CF15" s="227"/>
      <c r="CG15" s="228"/>
      <c r="CH15" s="226"/>
      <c r="CI15" s="227"/>
      <c r="CJ15" s="228"/>
      <c r="CK15" s="226">
        <f t="shared" si="3"/>
        <v>0</v>
      </c>
      <c r="CL15" s="227"/>
      <c r="CM15" s="227"/>
      <c r="CN15" s="227"/>
      <c r="CO15" s="227"/>
      <c r="CP15" s="227"/>
      <c r="CQ15" s="228"/>
      <c r="CR15" s="226"/>
      <c r="CS15" s="227"/>
      <c r="CT15" s="227"/>
      <c r="CU15" s="227"/>
      <c r="CV15" s="227"/>
      <c r="CW15" s="227"/>
      <c r="CX15" s="227"/>
      <c r="CY15" s="228"/>
      <c r="CZ15" s="13" t="s">
        <v>11</v>
      </c>
      <c r="DA15" s="14" t="s">
        <v>12</v>
      </c>
      <c r="DB15" s="14" t="s">
        <v>13</v>
      </c>
      <c r="DC15" s="14" t="s">
        <v>14</v>
      </c>
      <c r="DD15" s="429">
        <f t="shared" si="1"/>
        <v>3000000</v>
      </c>
      <c r="DE15" s="429"/>
      <c r="DF15" s="429"/>
      <c r="DG15" s="429"/>
      <c r="DH15" s="429"/>
      <c r="DI15" s="429"/>
      <c r="DJ15" s="429"/>
    </row>
    <row r="16" spans="1:114" ht="30" customHeight="1" x14ac:dyDescent="0.15">
      <c r="B16" s="338"/>
      <c r="C16" s="339"/>
      <c r="D16" s="339"/>
      <c r="E16" s="339"/>
      <c r="F16" s="340"/>
      <c r="G16" s="272"/>
      <c r="H16" s="273"/>
      <c r="I16" s="273"/>
      <c r="J16" s="273"/>
      <c r="K16" s="274"/>
      <c r="L16" s="283"/>
      <c r="M16" s="284"/>
      <c r="N16" s="285"/>
      <c r="O16" s="283"/>
      <c r="P16" s="284"/>
      <c r="Q16" s="284"/>
      <c r="R16" s="284"/>
      <c r="S16" s="284"/>
      <c r="T16" s="284"/>
      <c r="U16" s="285"/>
      <c r="V16" s="229"/>
      <c r="W16" s="230"/>
      <c r="X16" s="231"/>
      <c r="Y16" s="229"/>
      <c r="Z16" s="230"/>
      <c r="AA16" s="231"/>
      <c r="AB16" s="229"/>
      <c r="AC16" s="230"/>
      <c r="AD16" s="231"/>
      <c r="AE16" s="24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2"/>
      <c r="BE16" s="241"/>
      <c r="BF16" s="221"/>
      <c r="BG16" s="221"/>
      <c r="BH16" s="221"/>
      <c r="BI16" s="221"/>
      <c r="BJ16" s="221"/>
      <c r="BK16" s="221"/>
      <c r="BL16" s="221"/>
      <c r="BM16" s="221"/>
      <c r="BN16" s="221"/>
      <c r="BO16" s="221"/>
      <c r="BP16" s="221"/>
      <c r="BQ16" s="221"/>
      <c r="BR16" s="221"/>
      <c r="BS16" s="221"/>
      <c r="BT16" s="222"/>
      <c r="BU16" s="275"/>
      <c r="BV16" s="276"/>
      <c r="BW16" s="276"/>
      <c r="BX16" s="276"/>
      <c r="BY16" s="276"/>
      <c r="BZ16" s="276"/>
      <c r="CA16" s="276"/>
      <c r="CB16" s="276"/>
      <c r="CC16" s="277"/>
      <c r="CD16" s="226"/>
      <c r="CE16" s="227"/>
      <c r="CF16" s="227"/>
      <c r="CG16" s="228"/>
      <c r="CH16" s="226"/>
      <c r="CI16" s="227"/>
      <c r="CJ16" s="228"/>
      <c r="CK16" s="226">
        <f t="shared" si="3"/>
        <v>0</v>
      </c>
      <c r="CL16" s="227"/>
      <c r="CM16" s="227"/>
      <c r="CN16" s="227"/>
      <c r="CO16" s="227"/>
      <c r="CP16" s="227"/>
      <c r="CQ16" s="228"/>
      <c r="CR16" s="226"/>
      <c r="CS16" s="227"/>
      <c r="CT16" s="227"/>
      <c r="CU16" s="227"/>
      <c r="CV16" s="227"/>
      <c r="CW16" s="227"/>
      <c r="CX16" s="227"/>
      <c r="CY16" s="228"/>
      <c r="CZ16" s="13" t="s">
        <v>11</v>
      </c>
      <c r="DA16" s="14" t="s">
        <v>12</v>
      </c>
      <c r="DB16" s="14" t="s">
        <v>13</v>
      </c>
      <c r="DC16" s="14" t="s">
        <v>14</v>
      </c>
      <c r="DD16" s="429">
        <f t="shared" si="1"/>
        <v>3000000</v>
      </c>
      <c r="DE16" s="429"/>
      <c r="DF16" s="429"/>
      <c r="DG16" s="429"/>
      <c r="DH16" s="429"/>
      <c r="DI16" s="429"/>
      <c r="DJ16" s="429"/>
    </row>
    <row r="17" spans="2:114" ht="30" customHeight="1" x14ac:dyDescent="0.15">
      <c r="B17" s="338"/>
      <c r="C17" s="339"/>
      <c r="D17" s="339"/>
      <c r="E17" s="339"/>
      <c r="F17" s="340"/>
      <c r="G17" s="272"/>
      <c r="H17" s="273"/>
      <c r="I17" s="273"/>
      <c r="J17" s="273"/>
      <c r="K17" s="274"/>
      <c r="L17" s="283"/>
      <c r="M17" s="284"/>
      <c r="N17" s="285"/>
      <c r="O17" s="283"/>
      <c r="P17" s="284"/>
      <c r="Q17" s="284"/>
      <c r="R17" s="284"/>
      <c r="S17" s="284"/>
      <c r="T17" s="284"/>
      <c r="U17" s="285"/>
      <c r="V17" s="229"/>
      <c r="W17" s="230"/>
      <c r="X17" s="231"/>
      <c r="Y17" s="229"/>
      <c r="Z17" s="230"/>
      <c r="AA17" s="231"/>
      <c r="AB17" s="229"/>
      <c r="AC17" s="230"/>
      <c r="AD17" s="231"/>
      <c r="AE17" s="24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2"/>
      <c r="BE17" s="241"/>
      <c r="BF17" s="221"/>
      <c r="BG17" s="221"/>
      <c r="BH17" s="221"/>
      <c r="BI17" s="221"/>
      <c r="BJ17" s="221"/>
      <c r="BK17" s="221"/>
      <c r="BL17" s="221"/>
      <c r="BM17" s="221"/>
      <c r="BN17" s="221"/>
      <c r="BO17" s="221"/>
      <c r="BP17" s="221"/>
      <c r="BQ17" s="221"/>
      <c r="BR17" s="221"/>
      <c r="BS17" s="221"/>
      <c r="BT17" s="222"/>
      <c r="BU17" s="275"/>
      <c r="BV17" s="276"/>
      <c r="BW17" s="276"/>
      <c r="BX17" s="276"/>
      <c r="BY17" s="276"/>
      <c r="BZ17" s="276"/>
      <c r="CA17" s="276"/>
      <c r="CB17" s="276"/>
      <c r="CC17" s="277"/>
      <c r="CD17" s="226"/>
      <c r="CE17" s="227"/>
      <c r="CF17" s="227"/>
      <c r="CG17" s="228"/>
      <c r="CH17" s="226"/>
      <c r="CI17" s="227"/>
      <c r="CJ17" s="228"/>
      <c r="CK17" s="226">
        <f t="shared" si="3"/>
        <v>0</v>
      </c>
      <c r="CL17" s="227"/>
      <c r="CM17" s="227"/>
      <c r="CN17" s="227"/>
      <c r="CO17" s="227"/>
      <c r="CP17" s="227"/>
      <c r="CQ17" s="228"/>
      <c r="CR17" s="226"/>
      <c r="CS17" s="227"/>
      <c r="CT17" s="227"/>
      <c r="CU17" s="227"/>
      <c r="CV17" s="227"/>
      <c r="CW17" s="227"/>
      <c r="CX17" s="227"/>
      <c r="CY17" s="228"/>
      <c r="CZ17" s="13" t="s">
        <v>11</v>
      </c>
      <c r="DA17" s="14" t="s">
        <v>12</v>
      </c>
      <c r="DB17" s="14" t="s">
        <v>13</v>
      </c>
      <c r="DC17" s="14" t="s">
        <v>14</v>
      </c>
      <c r="DD17" s="429">
        <f t="shared" si="1"/>
        <v>3000000</v>
      </c>
      <c r="DE17" s="429"/>
      <c r="DF17" s="429"/>
      <c r="DG17" s="429"/>
      <c r="DH17" s="429"/>
      <c r="DI17" s="429"/>
      <c r="DJ17" s="429"/>
    </row>
    <row r="18" spans="2:114" ht="30" customHeight="1" x14ac:dyDescent="0.15">
      <c r="B18" s="338"/>
      <c r="C18" s="339"/>
      <c r="D18" s="339"/>
      <c r="E18" s="339"/>
      <c r="F18" s="340"/>
      <c r="G18" s="272"/>
      <c r="H18" s="273"/>
      <c r="I18" s="273"/>
      <c r="J18" s="273"/>
      <c r="K18" s="274"/>
      <c r="L18" s="283"/>
      <c r="M18" s="284"/>
      <c r="N18" s="285"/>
      <c r="O18" s="283"/>
      <c r="P18" s="284"/>
      <c r="Q18" s="284"/>
      <c r="R18" s="284"/>
      <c r="S18" s="284"/>
      <c r="T18" s="284"/>
      <c r="U18" s="285"/>
      <c r="V18" s="229"/>
      <c r="W18" s="230"/>
      <c r="X18" s="231"/>
      <c r="Y18" s="229"/>
      <c r="Z18" s="230"/>
      <c r="AA18" s="231"/>
      <c r="AB18" s="229"/>
      <c r="AC18" s="230"/>
      <c r="AD18" s="231"/>
      <c r="AE18" s="24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2"/>
      <c r="BE18" s="241"/>
      <c r="BF18" s="221"/>
      <c r="BG18" s="221"/>
      <c r="BH18" s="221"/>
      <c r="BI18" s="221"/>
      <c r="BJ18" s="221"/>
      <c r="BK18" s="221"/>
      <c r="BL18" s="221"/>
      <c r="BM18" s="221"/>
      <c r="BN18" s="221"/>
      <c r="BO18" s="221"/>
      <c r="BP18" s="221"/>
      <c r="BQ18" s="221"/>
      <c r="BR18" s="221"/>
      <c r="BS18" s="221"/>
      <c r="BT18" s="222"/>
      <c r="BU18" s="275"/>
      <c r="BV18" s="276"/>
      <c r="BW18" s="276"/>
      <c r="BX18" s="276"/>
      <c r="BY18" s="276"/>
      <c r="BZ18" s="276"/>
      <c r="CA18" s="276"/>
      <c r="CB18" s="276"/>
      <c r="CC18" s="277"/>
      <c r="CD18" s="226"/>
      <c r="CE18" s="227"/>
      <c r="CF18" s="227"/>
      <c r="CG18" s="228"/>
      <c r="CH18" s="226"/>
      <c r="CI18" s="227"/>
      <c r="CJ18" s="228"/>
      <c r="CK18" s="226">
        <f t="shared" si="3"/>
        <v>0</v>
      </c>
      <c r="CL18" s="227"/>
      <c r="CM18" s="227"/>
      <c r="CN18" s="227"/>
      <c r="CO18" s="227"/>
      <c r="CP18" s="227"/>
      <c r="CQ18" s="228"/>
      <c r="CR18" s="226"/>
      <c r="CS18" s="227"/>
      <c r="CT18" s="227"/>
      <c r="CU18" s="227"/>
      <c r="CV18" s="227"/>
      <c r="CW18" s="227"/>
      <c r="CX18" s="227"/>
      <c r="CY18" s="228"/>
      <c r="CZ18" s="13" t="s">
        <v>11</v>
      </c>
      <c r="DA18" s="14" t="s">
        <v>12</v>
      </c>
      <c r="DB18" s="14" t="s">
        <v>13</v>
      </c>
      <c r="DC18" s="14" t="s">
        <v>14</v>
      </c>
      <c r="DD18" s="429">
        <f t="shared" si="1"/>
        <v>3000000</v>
      </c>
      <c r="DE18" s="429"/>
      <c r="DF18" s="429"/>
      <c r="DG18" s="429"/>
      <c r="DH18" s="429"/>
      <c r="DI18" s="429"/>
      <c r="DJ18" s="429"/>
    </row>
    <row r="19" spans="2:114" ht="30" customHeight="1" x14ac:dyDescent="0.15">
      <c r="B19" s="338"/>
      <c r="C19" s="339"/>
      <c r="D19" s="339"/>
      <c r="E19" s="339"/>
      <c r="F19" s="340"/>
      <c r="G19" s="272"/>
      <c r="H19" s="273"/>
      <c r="I19" s="273"/>
      <c r="J19" s="273"/>
      <c r="K19" s="274"/>
      <c r="L19" s="283"/>
      <c r="M19" s="284"/>
      <c r="N19" s="285"/>
      <c r="O19" s="283"/>
      <c r="P19" s="284"/>
      <c r="Q19" s="284"/>
      <c r="R19" s="284"/>
      <c r="S19" s="284"/>
      <c r="T19" s="284"/>
      <c r="U19" s="285"/>
      <c r="V19" s="229"/>
      <c r="W19" s="230"/>
      <c r="X19" s="231"/>
      <c r="Y19" s="229"/>
      <c r="Z19" s="230"/>
      <c r="AA19" s="231"/>
      <c r="AB19" s="229"/>
      <c r="AC19" s="230"/>
      <c r="AD19" s="231"/>
      <c r="AE19" s="24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2"/>
      <c r="BE19" s="241"/>
      <c r="BF19" s="221"/>
      <c r="BG19" s="221"/>
      <c r="BH19" s="221"/>
      <c r="BI19" s="221"/>
      <c r="BJ19" s="221"/>
      <c r="BK19" s="221"/>
      <c r="BL19" s="221"/>
      <c r="BM19" s="221"/>
      <c r="BN19" s="221"/>
      <c r="BO19" s="221"/>
      <c r="BP19" s="221"/>
      <c r="BQ19" s="221"/>
      <c r="BR19" s="221"/>
      <c r="BS19" s="221"/>
      <c r="BT19" s="222"/>
      <c r="BU19" s="275"/>
      <c r="BV19" s="276"/>
      <c r="BW19" s="276"/>
      <c r="BX19" s="276"/>
      <c r="BY19" s="276"/>
      <c r="BZ19" s="276"/>
      <c r="CA19" s="276"/>
      <c r="CB19" s="276"/>
      <c r="CC19" s="277"/>
      <c r="CD19" s="419"/>
      <c r="CE19" s="420"/>
      <c r="CF19" s="420"/>
      <c r="CG19" s="421"/>
      <c r="CH19" s="419"/>
      <c r="CI19" s="420"/>
      <c r="CJ19" s="421"/>
      <c r="CK19" s="226">
        <f t="shared" si="3"/>
        <v>0</v>
      </c>
      <c r="CL19" s="227"/>
      <c r="CM19" s="227"/>
      <c r="CN19" s="227"/>
      <c r="CO19" s="227"/>
      <c r="CP19" s="227"/>
      <c r="CQ19" s="228"/>
      <c r="CR19" s="226"/>
      <c r="CS19" s="227"/>
      <c r="CT19" s="227"/>
      <c r="CU19" s="227"/>
      <c r="CV19" s="227"/>
      <c r="CW19" s="227"/>
      <c r="CX19" s="227"/>
      <c r="CY19" s="228"/>
      <c r="CZ19" s="13" t="s">
        <v>11</v>
      </c>
      <c r="DA19" s="14" t="s">
        <v>12</v>
      </c>
      <c r="DB19" s="14" t="s">
        <v>13</v>
      </c>
      <c r="DC19" s="14" t="s">
        <v>14</v>
      </c>
      <c r="DD19" s="429">
        <f t="shared" si="1"/>
        <v>3000000</v>
      </c>
      <c r="DE19" s="429"/>
      <c r="DF19" s="429"/>
      <c r="DG19" s="429"/>
      <c r="DH19" s="429"/>
      <c r="DI19" s="429"/>
      <c r="DJ19" s="429"/>
    </row>
    <row r="20" spans="2:114" ht="30" customHeight="1" x14ac:dyDescent="0.15">
      <c r="B20" s="338"/>
      <c r="C20" s="339"/>
      <c r="D20" s="339"/>
      <c r="E20" s="339"/>
      <c r="F20" s="340"/>
      <c r="G20" s="272"/>
      <c r="H20" s="273"/>
      <c r="I20" s="273"/>
      <c r="J20" s="273"/>
      <c r="K20" s="274"/>
      <c r="L20" s="283"/>
      <c r="M20" s="284"/>
      <c r="N20" s="285"/>
      <c r="O20" s="283"/>
      <c r="P20" s="284"/>
      <c r="Q20" s="284"/>
      <c r="R20" s="284"/>
      <c r="S20" s="284"/>
      <c r="T20" s="284"/>
      <c r="U20" s="285"/>
      <c r="V20" s="229"/>
      <c r="W20" s="230"/>
      <c r="X20" s="231"/>
      <c r="Y20" s="229"/>
      <c r="Z20" s="230"/>
      <c r="AA20" s="231"/>
      <c r="AB20" s="229"/>
      <c r="AC20" s="230"/>
      <c r="AD20" s="231"/>
      <c r="AE20" s="24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2"/>
      <c r="BE20" s="241"/>
      <c r="BF20" s="221"/>
      <c r="BG20" s="221"/>
      <c r="BH20" s="221"/>
      <c r="BI20" s="221"/>
      <c r="BJ20" s="221"/>
      <c r="BK20" s="221"/>
      <c r="BL20" s="221"/>
      <c r="BM20" s="221"/>
      <c r="BN20" s="221"/>
      <c r="BO20" s="221"/>
      <c r="BP20" s="221"/>
      <c r="BQ20" s="221"/>
      <c r="BR20" s="221"/>
      <c r="BS20" s="221"/>
      <c r="BT20" s="222"/>
      <c r="BU20" s="241"/>
      <c r="BV20" s="221"/>
      <c r="BW20" s="221"/>
      <c r="BX20" s="221"/>
      <c r="BY20" s="221"/>
      <c r="BZ20" s="221"/>
      <c r="CA20" s="221"/>
      <c r="CB20" s="221"/>
      <c r="CC20" s="222"/>
      <c r="CD20" s="238"/>
      <c r="CE20" s="239"/>
      <c r="CF20" s="239"/>
      <c r="CG20" s="240"/>
      <c r="CH20" s="226"/>
      <c r="CI20" s="227"/>
      <c r="CJ20" s="228"/>
      <c r="CK20" s="226">
        <f t="shared" si="3"/>
        <v>0</v>
      </c>
      <c r="CL20" s="227"/>
      <c r="CM20" s="227"/>
      <c r="CN20" s="227"/>
      <c r="CO20" s="227"/>
      <c r="CP20" s="227"/>
      <c r="CQ20" s="228"/>
      <c r="CR20" s="226"/>
      <c r="CS20" s="227"/>
      <c r="CT20" s="227"/>
      <c r="CU20" s="227"/>
      <c r="CV20" s="227"/>
      <c r="CW20" s="227"/>
      <c r="CX20" s="227"/>
      <c r="CY20" s="228"/>
      <c r="CZ20" s="13" t="s">
        <v>11</v>
      </c>
      <c r="DA20" s="14" t="s">
        <v>12</v>
      </c>
      <c r="DB20" s="14" t="s">
        <v>13</v>
      </c>
      <c r="DC20" s="14" t="s">
        <v>14</v>
      </c>
      <c r="DD20" s="429">
        <f t="shared" si="1"/>
        <v>3000000</v>
      </c>
      <c r="DE20" s="429"/>
      <c r="DF20" s="429"/>
      <c r="DG20" s="429"/>
      <c r="DH20" s="429"/>
      <c r="DI20" s="429"/>
      <c r="DJ20" s="429"/>
    </row>
    <row r="21" spans="2:114" ht="30" customHeight="1" x14ac:dyDescent="0.15">
      <c r="B21" s="338"/>
      <c r="C21" s="339"/>
      <c r="D21" s="339"/>
      <c r="E21" s="339"/>
      <c r="F21" s="340"/>
      <c r="G21" s="272"/>
      <c r="H21" s="273"/>
      <c r="I21" s="273"/>
      <c r="J21" s="273"/>
      <c r="K21" s="274"/>
      <c r="L21" s="283"/>
      <c r="M21" s="284"/>
      <c r="N21" s="285"/>
      <c r="O21" s="283"/>
      <c r="P21" s="284"/>
      <c r="Q21" s="284"/>
      <c r="R21" s="284"/>
      <c r="S21" s="284"/>
      <c r="T21" s="284"/>
      <c r="U21" s="285"/>
      <c r="V21" s="229"/>
      <c r="W21" s="230"/>
      <c r="X21" s="231"/>
      <c r="Y21" s="229"/>
      <c r="Z21" s="230"/>
      <c r="AA21" s="231"/>
      <c r="AB21" s="229"/>
      <c r="AC21" s="230"/>
      <c r="AD21" s="231"/>
      <c r="AE21" s="24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2"/>
      <c r="BE21" s="341"/>
      <c r="BF21" s="342"/>
      <c r="BG21" s="342"/>
      <c r="BH21" s="342"/>
      <c r="BI21" s="342"/>
      <c r="BJ21" s="342"/>
      <c r="BK21" s="342"/>
      <c r="BL21" s="342"/>
      <c r="BM21" s="342"/>
      <c r="BN21" s="342"/>
      <c r="BO21" s="342"/>
      <c r="BP21" s="342"/>
      <c r="BQ21" s="342"/>
      <c r="BR21" s="342"/>
      <c r="BS21" s="342"/>
      <c r="BT21" s="343"/>
      <c r="BU21" s="341"/>
      <c r="BV21" s="342"/>
      <c r="BW21" s="342"/>
      <c r="BX21" s="342"/>
      <c r="BY21" s="342"/>
      <c r="BZ21" s="342"/>
      <c r="CA21" s="342"/>
      <c r="CB21" s="342"/>
      <c r="CC21" s="343"/>
      <c r="CD21" s="419"/>
      <c r="CE21" s="420"/>
      <c r="CF21" s="420"/>
      <c r="CG21" s="421"/>
      <c r="CH21" s="419"/>
      <c r="CI21" s="420"/>
      <c r="CJ21" s="421"/>
      <c r="CK21" s="226">
        <f t="shared" si="3"/>
        <v>0</v>
      </c>
      <c r="CL21" s="227"/>
      <c r="CM21" s="227"/>
      <c r="CN21" s="227"/>
      <c r="CO21" s="227"/>
      <c r="CP21" s="227"/>
      <c r="CQ21" s="228"/>
      <c r="CR21" s="226"/>
      <c r="CS21" s="227"/>
      <c r="CT21" s="227"/>
      <c r="CU21" s="227"/>
      <c r="CV21" s="227"/>
      <c r="CW21" s="227"/>
      <c r="CX21" s="227"/>
      <c r="CY21" s="228"/>
      <c r="CZ21" s="13" t="s">
        <v>11</v>
      </c>
      <c r="DA21" s="14" t="s">
        <v>12</v>
      </c>
      <c r="DB21" s="14" t="s">
        <v>13</v>
      </c>
      <c r="DC21" s="14" t="s">
        <v>14</v>
      </c>
      <c r="DD21" s="429">
        <f t="shared" si="1"/>
        <v>3000000</v>
      </c>
      <c r="DE21" s="429"/>
      <c r="DF21" s="429"/>
      <c r="DG21" s="429"/>
      <c r="DH21" s="429"/>
      <c r="DI21" s="429"/>
      <c r="DJ21" s="429"/>
    </row>
    <row r="22" spans="2:114" ht="30" customHeight="1" x14ac:dyDescent="0.15">
      <c r="B22" s="338"/>
      <c r="C22" s="339"/>
      <c r="D22" s="339"/>
      <c r="E22" s="339"/>
      <c r="F22" s="340"/>
      <c r="G22" s="272"/>
      <c r="H22" s="273"/>
      <c r="I22" s="273"/>
      <c r="J22" s="273"/>
      <c r="K22" s="274"/>
      <c r="L22" s="283"/>
      <c r="M22" s="284"/>
      <c r="N22" s="285"/>
      <c r="O22" s="283"/>
      <c r="P22" s="284"/>
      <c r="Q22" s="284"/>
      <c r="R22" s="284"/>
      <c r="S22" s="284"/>
      <c r="T22" s="284"/>
      <c r="U22" s="285"/>
      <c r="V22" s="229"/>
      <c r="W22" s="230"/>
      <c r="X22" s="231"/>
      <c r="Y22" s="229"/>
      <c r="Z22" s="230"/>
      <c r="AA22" s="231"/>
      <c r="AB22" s="229"/>
      <c r="AC22" s="230"/>
      <c r="AD22" s="231"/>
      <c r="AE22" s="24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2"/>
      <c r="BE22" s="341"/>
      <c r="BF22" s="342"/>
      <c r="BG22" s="342"/>
      <c r="BH22" s="342"/>
      <c r="BI22" s="342"/>
      <c r="BJ22" s="342"/>
      <c r="BK22" s="342"/>
      <c r="BL22" s="342"/>
      <c r="BM22" s="342"/>
      <c r="BN22" s="342"/>
      <c r="BO22" s="342"/>
      <c r="BP22" s="342"/>
      <c r="BQ22" s="342"/>
      <c r="BR22" s="342"/>
      <c r="BS22" s="342"/>
      <c r="BT22" s="343"/>
      <c r="BU22" s="341"/>
      <c r="BV22" s="342"/>
      <c r="BW22" s="342"/>
      <c r="BX22" s="342"/>
      <c r="BY22" s="342"/>
      <c r="BZ22" s="342"/>
      <c r="CA22" s="342"/>
      <c r="CB22" s="342"/>
      <c r="CC22" s="343"/>
      <c r="CD22" s="419"/>
      <c r="CE22" s="420"/>
      <c r="CF22" s="420"/>
      <c r="CG22" s="421"/>
      <c r="CH22" s="419"/>
      <c r="CI22" s="420"/>
      <c r="CJ22" s="421"/>
      <c r="CK22" s="226">
        <f t="shared" si="3"/>
        <v>0</v>
      </c>
      <c r="CL22" s="227"/>
      <c r="CM22" s="227"/>
      <c r="CN22" s="227"/>
      <c r="CO22" s="227"/>
      <c r="CP22" s="227"/>
      <c r="CQ22" s="228"/>
      <c r="CR22" s="226"/>
      <c r="CS22" s="227"/>
      <c r="CT22" s="227"/>
      <c r="CU22" s="227"/>
      <c r="CV22" s="227"/>
      <c r="CW22" s="227"/>
      <c r="CX22" s="227"/>
      <c r="CY22" s="228"/>
      <c r="CZ22" s="13" t="s">
        <v>11</v>
      </c>
      <c r="DA22" s="14" t="s">
        <v>12</v>
      </c>
      <c r="DB22" s="14" t="s">
        <v>13</v>
      </c>
      <c r="DC22" s="14" t="s">
        <v>14</v>
      </c>
      <c r="DD22" s="429">
        <f t="shared" si="1"/>
        <v>3000000</v>
      </c>
      <c r="DE22" s="429"/>
      <c r="DF22" s="429"/>
      <c r="DG22" s="429"/>
      <c r="DH22" s="429"/>
      <c r="DI22" s="429"/>
      <c r="DJ22" s="429"/>
    </row>
    <row r="23" spans="2:114" ht="30" customHeight="1" x14ac:dyDescent="0.15">
      <c r="B23" s="338"/>
      <c r="C23" s="339"/>
      <c r="D23" s="339"/>
      <c r="E23" s="339"/>
      <c r="F23" s="340"/>
      <c r="G23" s="272"/>
      <c r="H23" s="273"/>
      <c r="I23" s="273"/>
      <c r="J23" s="273"/>
      <c r="K23" s="274"/>
      <c r="L23" s="283"/>
      <c r="M23" s="284"/>
      <c r="N23" s="285"/>
      <c r="O23" s="283"/>
      <c r="P23" s="284"/>
      <c r="Q23" s="284"/>
      <c r="R23" s="284"/>
      <c r="S23" s="284"/>
      <c r="T23" s="284"/>
      <c r="U23" s="285"/>
      <c r="V23" s="229"/>
      <c r="W23" s="230"/>
      <c r="X23" s="231"/>
      <c r="Y23" s="229"/>
      <c r="Z23" s="230"/>
      <c r="AA23" s="231"/>
      <c r="AB23" s="229"/>
      <c r="AC23" s="230"/>
      <c r="AD23" s="231"/>
      <c r="AE23" s="275"/>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7"/>
      <c r="BE23" s="241"/>
      <c r="BF23" s="221"/>
      <c r="BG23" s="221"/>
      <c r="BH23" s="221"/>
      <c r="BI23" s="221"/>
      <c r="BJ23" s="221"/>
      <c r="BK23" s="221"/>
      <c r="BL23" s="221"/>
      <c r="BM23" s="221"/>
      <c r="BN23" s="221"/>
      <c r="BO23" s="221"/>
      <c r="BP23" s="221"/>
      <c r="BQ23" s="221"/>
      <c r="BR23" s="221"/>
      <c r="BS23" s="221"/>
      <c r="BT23" s="222"/>
      <c r="BU23" s="411"/>
      <c r="BV23" s="412"/>
      <c r="BW23" s="412"/>
      <c r="BX23" s="412"/>
      <c r="BY23" s="221"/>
      <c r="BZ23" s="221"/>
      <c r="CA23" s="221"/>
      <c r="CB23" s="221"/>
      <c r="CC23" s="222"/>
      <c r="CD23" s="226"/>
      <c r="CE23" s="227"/>
      <c r="CF23" s="227"/>
      <c r="CG23" s="228"/>
      <c r="CH23" s="226"/>
      <c r="CI23" s="227"/>
      <c r="CJ23" s="228"/>
      <c r="CK23" s="226">
        <f t="shared" si="3"/>
        <v>0</v>
      </c>
      <c r="CL23" s="227"/>
      <c r="CM23" s="227"/>
      <c r="CN23" s="227"/>
      <c r="CO23" s="227"/>
      <c r="CP23" s="227"/>
      <c r="CQ23" s="228"/>
      <c r="CR23" s="226"/>
      <c r="CS23" s="227"/>
      <c r="CT23" s="227"/>
      <c r="CU23" s="227"/>
      <c r="CV23" s="227"/>
      <c r="CW23" s="227"/>
      <c r="CX23" s="227"/>
      <c r="CY23" s="228"/>
      <c r="CZ23" s="13" t="s">
        <v>11</v>
      </c>
      <c r="DA23" s="14" t="s">
        <v>12</v>
      </c>
      <c r="DB23" s="14" t="s">
        <v>13</v>
      </c>
      <c r="DC23" s="14" t="s">
        <v>14</v>
      </c>
      <c r="DD23" s="429">
        <f t="shared" si="1"/>
        <v>3000000</v>
      </c>
      <c r="DE23" s="429"/>
      <c r="DF23" s="429"/>
      <c r="DG23" s="429"/>
      <c r="DH23" s="429"/>
      <c r="DI23" s="429"/>
      <c r="DJ23" s="429"/>
    </row>
    <row r="24" spans="2:114" ht="30" customHeight="1" x14ac:dyDescent="0.15">
      <c r="B24" s="338"/>
      <c r="C24" s="339"/>
      <c r="D24" s="339"/>
      <c r="E24" s="339"/>
      <c r="F24" s="340"/>
      <c r="G24" s="272"/>
      <c r="H24" s="273"/>
      <c r="I24" s="273"/>
      <c r="J24" s="273"/>
      <c r="K24" s="274"/>
      <c r="L24" s="283"/>
      <c r="M24" s="284"/>
      <c r="N24" s="285"/>
      <c r="O24" s="283"/>
      <c r="P24" s="284"/>
      <c r="Q24" s="284"/>
      <c r="R24" s="284"/>
      <c r="S24" s="284"/>
      <c r="T24" s="284"/>
      <c r="U24" s="285"/>
      <c r="V24" s="229"/>
      <c r="W24" s="230"/>
      <c r="X24" s="231"/>
      <c r="Y24" s="229"/>
      <c r="Z24" s="230"/>
      <c r="AA24" s="231"/>
      <c r="AB24" s="229"/>
      <c r="AC24" s="230"/>
      <c r="AD24" s="231"/>
      <c r="AE24" s="275"/>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7"/>
      <c r="BE24" s="241"/>
      <c r="BF24" s="221"/>
      <c r="BG24" s="221"/>
      <c r="BH24" s="221"/>
      <c r="BI24" s="221"/>
      <c r="BJ24" s="221"/>
      <c r="BK24" s="221"/>
      <c r="BL24" s="221"/>
      <c r="BM24" s="221"/>
      <c r="BN24" s="221"/>
      <c r="BO24" s="221"/>
      <c r="BP24" s="221"/>
      <c r="BQ24" s="221"/>
      <c r="BR24" s="221"/>
      <c r="BS24" s="221"/>
      <c r="BT24" s="222"/>
      <c r="BU24" s="411"/>
      <c r="BV24" s="412"/>
      <c r="BW24" s="412"/>
      <c r="BX24" s="412"/>
      <c r="BY24" s="221"/>
      <c r="BZ24" s="221"/>
      <c r="CA24" s="221"/>
      <c r="CB24" s="221"/>
      <c r="CC24" s="222"/>
      <c r="CD24" s="226"/>
      <c r="CE24" s="227"/>
      <c r="CF24" s="227"/>
      <c r="CG24" s="228"/>
      <c r="CH24" s="226"/>
      <c r="CI24" s="227"/>
      <c r="CJ24" s="228"/>
      <c r="CK24" s="226">
        <f t="shared" si="3"/>
        <v>0</v>
      </c>
      <c r="CL24" s="227"/>
      <c r="CM24" s="227"/>
      <c r="CN24" s="227"/>
      <c r="CO24" s="227"/>
      <c r="CP24" s="227"/>
      <c r="CQ24" s="228"/>
      <c r="CR24" s="226"/>
      <c r="CS24" s="227"/>
      <c r="CT24" s="227"/>
      <c r="CU24" s="227"/>
      <c r="CV24" s="227"/>
      <c r="CW24" s="227"/>
      <c r="CX24" s="227"/>
      <c r="CY24" s="228"/>
      <c r="CZ24" s="13" t="s">
        <v>11</v>
      </c>
      <c r="DA24" s="14" t="s">
        <v>12</v>
      </c>
      <c r="DB24" s="14" t="s">
        <v>13</v>
      </c>
      <c r="DC24" s="14" t="s">
        <v>14</v>
      </c>
      <c r="DD24" s="429">
        <f t="shared" si="1"/>
        <v>3000000</v>
      </c>
      <c r="DE24" s="429"/>
      <c r="DF24" s="429"/>
      <c r="DG24" s="429"/>
      <c r="DH24" s="429"/>
      <c r="DI24" s="429"/>
      <c r="DJ24" s="429"/>
    </row>
    <row r="25" spans="2:114" ht="30" customHeight="1" x14ac:dyDescent="0.15">
      <c r="B25" s="338"/>
      <c r="C25" s="339"/>
      <c r="D25" s="339"/>
      <c r="E25" s="339"/>
      <c r="F25" s="340"/>
      <c r="G25" s="272"/>
      <c r="H25" s="273"/>
      <c r="I25" s="273"/>
      <c r="J25" s="273"/>
      <c r="K25" s="274"/>
      <c r="L25" s="283"/>
      <c r="M25" s="284"/>
      <c r="N25" s="285"/>
      <c r="O25" s="283"/>
      <c r="P25" s="284"/>
      <c r="Q25" s="284"/>
      <c r="R25" s="284"/>
      <c r="S25" s="284"/>
      <c r="T25" s="284"/>
      <c r="U25" s="285"/>
      <c r="V25" s="229"/>
      <c r="W25" s="230"/>
      <c r="X25" s="231"/>
      <c r="Y25" s="229"/>
      <c r="Z25" s="230"/>
      <c r="AA25" s="231"/>
      <c r="AB25" s="229"/>
      <c r="AC25" s="230"/>
      <c r="AD25" s="231"/>
      <c r="AE25" s="275"/>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7"/>
      <c r="BE25" s="241"/>
      <c r="BF25" s="221"/>
      <c r="BG25" s="221"/>
      <c r="BH25" s="221"/>
      <c r="BI25" s="221"/>
      <c r="BJ25" s="221"/>
      <c r="BK25" s="221"/>
      <c r="BL25" s="221"/>
      <c r="BM25" s="221"/>
      <c r="BN25" s="221"/>
      <c r="BO25" s="221"/>
      <c r="BP25" s="221"/>
      <c r="BQ25" s="221"/>
      <c r="BR25" s="221"/>
      <c r="BS25" s="221"/>
      <c r="BT25" s="222"/>
      <c r="BU25" s="411"/>
      <c r="BV25" s="412"/>
      <c r="BW25" s="412"/>
      <c r="BX25" s="412"/>
      <c r="BY25" s="221"/>
      <c r="BZ25" s="221"/>
      <c r="CA25" s="221"/>
      <c r="CB25" s="221"/>
      <c r="CC25" s="222"/>
      <c r="CD25" s="226"/>
      <c r="CE25" s="227"/>
      <c r="CF25" s="227"/>
      <c r="CG25" s="228"/>
      <c r="CH25" s="238"/>
      <c r="CI25" s="239"/>
      <c r="CJ25" s="240"/>
      <c r="CK25" s="226">
        <f t="shared" si="3"/>
        <v>0</v>
      </c>
      <c r="CL25" s="227"/>
      <c r="CM25" s="227"/>
      <c r="CN25" s="227"/>
      <c r="CO25" s="227"/>
      <c r="CP25" s="227"/>
      <c r="CQ25" s="228"/>
      <c r="CR25" s="226"/>
      <c r="CS25" s="227"/>
      <c r="CT25" s="227"/>
      <c r="CU25" s="227"/>
      <c r="CV25" s="227"/>
      <c r="CW25" s="227"/>
      <c r="CX25" s="227"/>
      <c r="CY25" s="228"/>
      <c r="CZ25" s="13" t="s">
        <v>11</v>
      </c>
      <c r="DA25" s="14" t="s">
        <v>12</v>
      </c>
      <c r="DB25" s="14" t="s">
        <v>13</v>
      </c>
      <c r="DC25" s="14" t="s">
        <v>14</v>
      </c>
      <c r="DD25" s="429">
        <f t="shared" si="1"/>
        <v>3000000</v>
      </c>
      <c r="DE25" s="429"/>
      <c r="DF25" s="429"/>
      <c r="DG25" s="429"/>
      <c r="DH25" s="429"/>
      <c r="DI25" s="429"/>
      <c r="DJ25" s="429"/>
    </row>
    <row r="26" spans="2:114" ht="30" customHeight="1" x14ac:dyDescent="0.15">
      <c r="B26" s="338"/>
      <c r="C26" s="339"/>
      <c r="D26" s="339"/>
      <c r="E26" s="339"/>
      <c r="F26" s="340"/>
      <c r="G26" s="272"/>
      <c r="H26" s="273"/>
      <c r="I26" s="273"/>
      <c r="J26" s="273"/>
      <c r="K26" s="274"/>
      <c r="L26" s="283"/>
      <c r="M26" s="284"/>
      <c r="N26" s="285"/>
      <c r="O26" s="283"/>
      <c r="P26" s="284"/>
      <c r="Q26" s="284"/>
      <c r="R26" s="284"/>
      <c r="S26" s="284"/>
      <c r="T26" s="284"/>
      <c r="U26" s="285"/>
      <c r="V26" s="229"/>
      <c r="W26" s="230"/>
      <c r="X26" s="231"/>
      <c r="Y26" s="229"/>
      <c r="Z26" s="230"/>
      <c r="AA26" s="231"/>
      <c r="AB26" s="229"/>
      <c r="AC26" s="230"/>
      <c r="AD26" s="231"/>
      <c r="AE26" s="24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2"/>
      <c r="BE26" s="341"/>
      <c r="BF26" s="342"/>
      <c r="BG26" s="342"/>
      <c r="BH26" s="342"/>
      <c r="BI26" s="342"/>
      <c r="BJ26" s="342"/>
      <c r="BK26" s="342"/>
      <c r="BL26" s="342"/>
      <c r="BM26" s="342"/>
      <c r="BN26" s="342"/>
      <c r="BO26" s="342"/>
      <c r="BP26" s="342"/>
      <c r="BQ26" s="342"/>
      <c r="BR26" s="342"/>
      <c r="BS26" s="342"/>
      <c r="BT26" s="343"/>
      <c r="BU26" s="341"/>
      <c r="BV26" s="342"/>
      <c r="BW26" s="342"/>
      <c r="BX26" s="342"/>
      <c r="BY26" s="342"/>
      <c r="BZ26" s="342"/>
      <c r="CA26" s="342"/>
      <c r="CB26" s="342"/>
      <c r="CC26" s="343"/>
      <c r="CD26" s="419"/>
      <c r="CE26" s="420"/>
      <c r="CF26" s="420"/>
      <c r="CG26" s="421"/>
      <c r="CH26" s="238"/>
      <c r="CI26" s="239"/>
      <c r="CJ26" s="240"/>
      <c r="CK26" s="226">
        <f t="shared" si="3"/>
        <v>0</v>
      </c>
      <c r="CL26" s="227"/>
      <c r="CM26" s="227"/>
      <c r="CN26" s="227"/>
      <c r="CO26" s="227"/>
      <c r="CP26" s="227"/>
      <c r="CQ26" s="228"/>
      <c r="CR26" s="226"/>
      <c r="CS26" s="227"/>
      <c r="CT26" s="227"/>
      <c r="CU26" s="227"/>
      <c r="CV26" s="227"/>
      <c r="CW26" s="227"/>
      <c r="CX26" s="227"/>
      <c r="CY26" s="228"/>
      <c r="CZ26" s="13" t="s">
        <v>11</v>
      </c>
      <c r="DA26" s="14" t="s">
        <v>12</v>
      </c>
      <c r="DB26" s="14" t="s">
        <v>13</v>
      </c>
      <c r="DC26" s="14" t="s">
        <v>14</v>
      </c>
      <c r="DD26" s="429">
        <f t="shared" si="1"/>
        <v>3000000</v>
      </c>
      <c r="DE26" s="429"/>
      <c r="DF26" s="429"/>
      <c r="DG26" s="429"/>
      <c r="DH26" s="429"/>
      <c r="DI26" s="429"/>
      <c r="DJ26" s="429"/>
    </row>
    <row r="27" spans="2:114" ht="30" customHeight="1" x14ac:dyDescent="0.15">
      <c r="B27" s="338"/>
      <c r="C27" s="339"/>
      <c r="D27" s="339"/>
      <c r="E27" s="339"/>
      <c r="F27" s="340"/>
      <c r="G27" s="272"/>
      <c r="H27" s="273"/>
      <c r="I27" s="273"/>
      <c r="J27" s="273"/>
      <c r="K27" s="274"/>
      <c r="L27" s="283"/>
      <c r="M27" s="284"/>
      <c r="N27" s="285"/>
      <c r="O27" s="283"/>
      <c r="P27" s="284"/>
      <c r="Q27" s="284"/>
      <c r="R27" s="284"/>
      <c r="S27" s="284"/>
      <c r="T27" s="284"/>
      <c r="U27" s="285"/>
      <c r="V27" s="229"/>
      <c r="W27" s="230"/>
      <c r="X27" s="231"/>
      <c r="Y27" s="229"/>
      <c r="Z27" s="230"/>
      <c r="AA27" s="231"/>
      <c r="AB27" s="229"/>
      <c r="AC27" s="230"/>
      <c r="AD27" s="231"/>
      <c r="AE27" s="24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2"/>
      <c r="BE27" s="341"/>
      <c r="BF27" s="342"/>
      <c r="BG27" s="342"/>
      <c r="BH27" s="342"/>
      <c r="BI27" s="342"/>
      <c r="BJ27" s="342"/>
      <c r="BK27" s="342"/>
      <c r="BL27" s="342"/>
      <c r="BM27" s="342"/>
      <c r="BN27" s="342"/>
      <c r="BO27" s="342"/>
      <c r="BP27" s="342"/>
      <c r="BQ27" s="342"/>
      <c r="BR27" s="342"/>
      <c r="BS27" s="342"/>
      <c r="BT27" s="343"/>
      <c r="BU27" s="341"/>
      <c r="BV27" s="342"/>
      <c r="BW27" s="342"/>
      <c r="BX27" s="342"/>
      <c r="BY27" s="342"/>
      <c r="BZ27" s="342"/>
      <c r="CA27" s="342"/>
      <c r="CB27" s="342"/>
      <c r="CC27" s="343"/>
      <c r="CD27" s="419"/>
      <c r="CE27" s="420"/>
      <c r="CF27" s="420"/>
      <c r="CG27" s="421"/>
      <c r="CH27" s="226"/>
      <c r="CI27" s="227"/>
      <c r="CJ27" s="228"/>
      <c r="CK27" s="226">
        <f t="shared" si="3"/>
        <v>0</v>
      </c>
      <c r="CL27" s="227"/>
      <c r="CM27" s="227"/>
      <c r="CN27" s="227"/>
      <c r="CO27" s="227"/>
      <c r="CP27" s="227"/>
      <c r="CQ27" s="228"/>
      <c r="CR27" s="226"/>
      <c r="CS27" s="227"/>
      <c r="CT27" s="227"/>
      <c r="CU27" s="227"/>
      <c r="CV27" s="227"/>
      <c r="CW27" s="227"/>
      <c r="CX27" s="227"/>
      <c r="CY27" s="228"/>
      <c r="CZ27" s="13" t="s">
        <v>11</v>
      </c>
      <c r="DA27" s="14" t="s">
        <v>12</v>
      </c>
      <c r="DB27" s="14" t="s">
        <v>13</v>
      </c>
      <c r="DC27" s="14" t="s">
        <v>14</v>
      </c>
      <c r="DD27" s="429">
        <f t="shared" si="1"/>
        <v>3000000</v>
      </c>
      <c r="DE27" s="429"/>
      <c r="DF27" s="429"/>
      <c r="DG27" s="429"/>
      <c r="DH27" s="429"/>
      <c r="DI27" s="429"/>
      <c r="DJ27" s="429"/>
    </row>
    <row r="28" spans="2:114" ht="30" customHeight="1" x14ac:dyDescent="0.15">
      <c r="B28" s="338"/>
      <c r="C28" s="339"/>
      <c r="D28" s="339"/>
      <c r="E28" s="339"/>
      <c r="F28" s="340"/>
      <c r="G28" s="272"/>
      <c r="H28" s="273"/>
      <c r="I28" s="273"/>
      <c r="J28" s="273"/>
      <c r="K28" s="274"/>
      <c r="L28" s="283"/>
      <c r="M28" s="284"/>
      <c r="N28" s="285"/>
      <c r="O28" s="283"/>
      <c r="P28" s="284"/>
      <c r="Q28" s="284"/>
      <c r="R28" s="284"/>
      <c r="S28" s="284"/>
      <c r="T28" s="284"/>
      <c r="U28" s="285"/>
      <c r="V28" s="229"/>
      <c r="W28" s="230"/>
      <c r="X28" s="231"/>
      <c r="Y28" s="229"/>
      <c r="Z28" s="230"/>
      <c r="AA28" s="231"/>
      <c r="AB28" s="229"/>
      <c r="AC28" s="230"/>
      <c r="AD28" s="231"/>
      <c r="AE28" s="24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2"/>
      <c r="BE28" s="241"/>
      <c r="BF28" s="221"/>
      <c r="BG28" s="221"/>
      <c r="BH28" s="221"/>
      <c r="BI28" s="221"/>
      <c r="BJ28" s="221"/>
      <c r="BK28" s="221"/>
      <c r="BL28" s="221"/>
      <c r="BM28" s="221"/>
      <c r="BN28" s="221"/>
      <c r="BO28" s="221"/>
      <c r="BP28" s="221"/>
      <c r="BQ28" s="221"/>
      <c r="BR28" s="221"/>
      <c r="BS28" s="221"/>
      <c r="BT28" s="222"/>
      <c r="BU28" s="341"/>
      <c r="BV28" s="342"/>
      <c r="BW28" s="342"/>
      <c r="BX28" s="342"/>
      <c r="BY28" s="342"/>
      <c r="BZ28" s="342"/>
      <c r="CA28" s="342"/>
      <c r="CB28" s="342"/>
      <c r="CC28" s="343"/>
      <c r="CD28" s="226"/>
      <c r="CE28" s="227"/>
      <c r="CF28" s="227"/>
      <c r="CG28" s="228"/>
      <c r="CH28" s="238"/>
      <c r="CI28" s="239"/>
      <c r="CJ28" s="240"/>
      <c r="CK28" s="226">
        <f t="shared" si="3"/>
        <v>0</v>
      </c>
      <c r="CL28" s="227"/>
      <c r="CM28" s="227"/>
      <c r="CN28" s="227"/>
      <c r="CO28" s="227"/>
      <c r="CP28" s="227"/>
      <c r="CQ28" s="228"/>
      <c r="CR28" s="226"/>
      <c r="CS28" s="227"/>
      <c r="CT28" s="227"/>
      <c r="CU28" s="227"/>
      <c r="CV28" s="227"/>
      <c r="CW28" s="227"/>
      <c r="CX28" s="227"/>
      <c r="CY28" s="228"/>
      <c r="CZ28" s="13" t="s">
        <v>11</v>
      </c>
      <c r="DA28" s="14" t="s">
        <v>12</v>
      </c>
      <c r="DB28" s="14" t="s">
        <v>13</v>
      </c>
      <c r="DC28" s="14" t="s">
        <v>14</v>
      </c>
      <c r="DD28" s="429">
        <f t="shared" si="1"/>
        <v>3000000</v>
      </c>
      <c r="DE28" s="429"/>
      <c r="DF28" s="429"/>
      <c r="DG28" s="429"/>
      <c r="DH28" s="429"/>
      <c r="DI28" s="429"/>
      <c r="DJ28" s="429"/>
    </row>
    <row r="29" spans="2:114" ht="30" customHeight="1" x14ac:dyDescent="0.15">
      <c r="B29" s="338"/>
      <c r="C29" s="339"/>
      <c r="D29" s="339"/>
      <c r="E29" s="339"/>
      <c r="F29" s="340"/>
      <c r="G29" s="272"/>
      <c r="H29" s="273"/>
      <c r="I29" s="273"/>
      <c r="J29" s="273"/>
      <c r="K29" s="274"/>
      <c r="L29" s="283"/>
      <c r="M29" s="284"/>
      <c r="N29" s="285"/>
      <c r="O29" s="283"/>
      <c r="P29" s="284"/>
      <c r="Q29" s="284"/>
      <c r="R29" s="284"/>
      <c r="S29" s="284"/>
      <c r="T29" s="284"/>
      <c r="U29" s="285"/>
      <c r="V29" s="229"/>
      <c r="W29" s="230"/>
      <c r="X29" s="231"/>
      <c r="Y29" s="229"/>
      <c r="Z29" s="230"/>
      <c r="AA29" s="231"/>
      <c r="AB29" s="229"/>
      <c r="AC29" s="230"/>
      <c r="AD29" s="231"/>
      <c r="AE29" s="24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2"/>
      <c r="BE29" s="241"/>
      <c r="BF29" s="221"/>
      <c r="BG29" s="221"/>
      <c r="BH29" s="221"/>
      <c r="BI29" s="221"/>
      <c r="BJ29" s="221"/>
      <c r="BK29" s="221"/>
      <c r="BL29" s="221"/>
      <c r="BM29" s="221"/>
      <c r="BN29" s="221"/>
      <c r="BO29" s="221"/>
      <c r="BP29" s="221"/>
      <c r="BQ29" s="221"/>
      <c r="BR29" s="221"/>
      <c r="BS29" s="221"/>
      <c r="BT29" s="222"/>
      <c r="BU29" s="341"/>
      <c r="BV29" s="342"/>
      <c r="BW29" s="342"/>
      <c r="BX29" s="342"/>
      <c r="BY29" s="342"/>
      <c r="BZ29" s="342"/>
      <c r="CA29" s="342"/>
      <c r="CB29" s="342"/>
      <c r="CC29" s="343"/>
      <c r="CD29" s="226"/>
      <c r="CE29" s="227"/>
      <c r="CF29" s="227"/>
      <c r="CG29" s="228"/>
      <c r="CH29" s="238"/>
      <c r="CI29" s="239"/>
      <c r="CJ29" s="240"/>
      <c r="CK29" s="226">
        <f t="shared" si="3"/>
        <v>0</v>
      </c>
      <c r="CL29" s="227"/>
      <c r="CM29" s="227"/>
      <c r="CN29" s="227"/>
      <c r="CO29" s="227"/>
      <c r="CP29" s="227"/>
      <c r="CQ29" s="228"/>
      <c r="CR29" s="226"/>
      <c r="CS29" s="227"/>
      <c r="CT29" s="227"/>
      <c r="CU29" s="227"/>
      <c r="CV29" s="227"/>
      <c r="CW29" s="227"/>
      <c r="CX29" s="227"/>
      <c r="CY29" s="228"/>
      <c r="CZ29" s="13" t="s">
        <v>11</v>
      </c>
      <c r="DA29" s="14" t="s">
        <v>12</v>
      </c>
      <c r="DB29" s="14" t="s">
        <v>13</v>
      </c>
      <c r="DC29" s="14" t="s">
        <v>14</v>
      </c>
      <c r="DD29" s="429">
        <f t="shared" si="1"/>
        <v>3000000</v>
      </c>
      <c r="DE29" s="429"/>
      <c r="DF29" s="429"/>
      <c r="DG29" s="429"/>
      <c r="DH29" s="429"/>
      <c r="DI29" s="429"/>
      <c r="DJ29" s="429"/>
    </row>
    <row r="30" spans="2:114" ht="30" customHeight="1" x14ac:dyDescent="0.15">
      <c r="B30" s="338"/>
      <c r="C30" s="339"/>
      <c r="D30" s="339"/>
      <c r="E30" s="339"/>
      <c r="F30" s="340"/>
      <c r="G30" s="272"/>
      <c r="H30" s="273"/>
      <c r="I30" s="273"/>
      <c r="J30" s="273"/>
      <c r="K30" s="274"/>
      <c r="L30" s="283"/>
      <c r="M30" s="284"/>
      <c r="N30" s="285"/>
      <c r="O30" s="283"/>
      <c r="P30" s="284"/>
      <c r="Q30" s="284"/>
      <c r="R30" s="284"/>
      <c r="S30" s="284"/>
      <c r="T30" s="284"/>
      <c r="U30" s="285"/>
      <c r="V30" s="229"/>
      <c r="W30" s="230"/>
      <c r="X30" s="231"/>
      <c r="Y30" s="229"/>
      <c r="Z30" s="230"/>
      <c r="AA30" s="231"/>
      <c r="AB30" s="229"/>
      <c r="AC30" s="230"/>
      <c r="AD30" s="231"/>
      <c r="AE30" s="24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2"/>
      <c r="BE30" s="241"/>
      <c r="BF30" s="221"/>
      <c r="BG30" s="221"/>
      <c r="BH30" s="221"/>
      <c r="BI30" s="221"/>
      <c r="BJ30" s="221"/>
      <c r="BK30" s="221"/>
      <c r="BL30" s="221"/>
      <c r="BM30" s="221"/>
      <c r="BN30" s="221"/>
      <c r="BO30" s="221"/>
      <c r="BP30" s="221"/>
      <c r="BQ30" s="221"/>
      <c r="BR30" s="221"/>
      <c r="BS30" s="221"/>
      <c r="BT30" s="222"/>
      <c r="BU30" s="341"/>
      <c r="BV30" s="342"/>
      <c r="BW30" s="342"/>
      <c r="BX30" s="342"/>
      <c r="BY30" s="342"/>
      <c r="BZ30" s="342"/>
      <c r="CA30" s="342"/>
      <c r="CB30" s="342"/>
      <c r="CC30" s="343"/>
      <c r="CD30" s="226"/>
      <c r="CE30" s="227"/>
      <c r="CF30" s="227"/>
      <c r="CG30" s="228"/>
      <c r="CH30" s="238"/>
      <c r="CI30" s="239"/>
      <c r="CJ30" s="240"/>
      <c r="CK30" s="226">
        <f t="shared" si="3"/>
        <v>0</v>
      </c>
      <c r="CL30" s="227"/>
      <c r="CM30" s="227"/>
      <c r="CN30" s="227"/>
      <c r="CO30" s="227"/>
      <c r="CP30" s="227"/>
      <c r="CQ30" s="228"/>
      <c r="CR30" s="226"/>
      <c r="CS30" s="227"/>
      <c r="CT30" s="227"/>
      <c r="CU30" s="227"/>
      <c r="CV30" s="227"/>
      <c r="CW30" s="227"/>
      <c r="CX30" s="227"/>
      <c r="CY30" s="228"/>
      <c r="CZ30" s="13" t="s">
        <v>11</v>
      </c>
      <c r="DA30" s="14" t="s">
        <v>12</v>
      </c>
      <c r="DB30" s="14" t="s">
        <v>13</v>
      </c>
      <c r="DC30" s="14" t="s">
        <v>14</v>
      </c>
      <c r="DD30" s="429">
        <f t="shared" si="1"/>
        <v>3000000</v>
      </c>
      <c r="DE30" s="429"/>
      <c r="DF30" s="429"/>
      <c r="DG30" s="429"/>
      <c r="DH30" s="429"/>
      <c r="DI30" s="429"/>
      <c r="DJ30" s="429"/>
    </row>
    <row r="31" spans="2:114" ht="30" customHeight="1" x14ac:dyDescent="0.15">
      <c r="B31" s="338"/>
      <c r="C31" s="339"/>
      <c r="D31" s="339"/>
      <c r="E31" s="339"/>
      <c r="F31" s="340"/>
      <c r="G31" s="272"/>
      <c r="H31" s="273"/>
      <c r="I31" s="273"/>
      <c r="J31" s="273"/>
      <c r="K31" s="274"/>
      <c r="L31" s="283"/>
      <c r="M31" s="284"/>
      <c r="N31" s="285"/>
      <c r="O31" s="283"/>
      <c r="P31" s="284"/>
      <c r="Q31" s="284"/>
      <c r="R31" s="284"/>
      <c r="S31" s="284"/>
      <c r="T31" s="284"/>
      <c r="U31" s="285"/>
      <c r="V31" s="229"/>
      <c r="W31" s="230"/>
      <c r="X31" s="231"/>
      <c r="Y31" s="229"/>
      <c r="Z31" s="230"/>
      <c r="AA31" s="231"/>
      <c r="AB31" s="229"/>
      <c r="AC31" s="230"/>
      <c r="AD31" s="231"/>
      <c r="AE31" s="24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2"/>
      <c r="BE31" s="275"/>
      <c r="BF31" s="276"/>
      <c r="BG31" s="276"/>
      <c r="BH31" s="276"/>
      <c r="BI31" s="276"/>
      <c r="BJ31" s="276"/>
      <c r="BK31" s="276"/>
      <c r="BL31" s="276"/>
      <c r="BM31" s="276"/>
      <c r="BN31" s="276"/>
      <c r="BO31" s="276"/>
      <c r="BP31" s="276"/>
      <c r="BQ31" s="276"/>
      <c r="BR31" s="276"/>
      <c r="BS31" s="276"/>
      <c r="BT31" s="277"/>
      <c r="BU31" s="241"/>
      <c r="BV31" s="221"/>
      <c r="BW31" s="221"/>
      <c r="BX31" s="221"/>
      <c r="BY31" s="221"/>
      <c r="BZ31" s="221"/>
      <c r="CA31" s="221"/>
      <c r="CB31" s="221"/>
      <c r="CC31" s="222"/>
      <c r="CD31" s="226"/>
      <c r="CE31" s="227"/>
      <c r="CF31" s="227"/>
      <c r="CG31" s="228"/>
      <c r="CH31" s="238"/>
      <c r="CI31" s="239"/>
      <c r="CJ31" s="240"/>
      <c r="CK31" s="226">
        <f t="shared" si="3"/>
        <v>0</v>
      </c>
      <c r="CL31" s="227"/>
      <c r="CM31" s="227"/>
      <c r="CN31" s="227"/>
      <c r="CO31" s="227"/>
      <c r="CP31" s="227"/>
      <c r="CQ31" s="228"/>
      <c r="CR31" s="226"/>
      <c r="CS31" s="227"/>
      <c r="CT31" s="227"/>
      <c r="CU31" s="227"/>
      <c r="CV31" s="227"/>
      <c r="CW31" s="227"/>
      <c r="CX31" s="227"/>
      <c r="CY31" s="228"/>
      <c r="CZ31" s="13" t="s">
        <v>11</v>
      </c>
      <c r="DA31" s="14" t="s">
        <v>12</v>
      </c>
      <c r="DB31" s="14" t="s">
        <v>13</v>
      </c>
      <c r="DC31" s="14" t="s">
        <v>14</v>
      </c>
      <c r="DD31" s="429">
        <f t="shared" si="1"/>
        <v>3000000</v>
      </c>
      <c r="DE31" s="429"/>
      <c r="DF31" s="429"/>
      <c r="DG31" s="429"/>
      <c r="DH31" s="429"/>
      <c r="DI31" s="429"/>
      <c r="DJ31" s="429"/>
    </row>
    <row r="32" spans="2:114" ht="30" customHeight="1" x14ac:dyDescent="0.15">
      <c r="B32" s="338"/>
      <c r="C32" s="339"/>
      <c r="D32" s="339"/>
      <c r="E32" s="339"/>
      <c r="F32" s="340"/>
      <c r="G32" s="272"/>
      <c r="H32" s="273"/>
      <c r="I32" s="273"/>
      <c r="J32" s="273"/>
      <c r="K32" s="274"/>
      <c r="L32" s="283"/>
      <c r="M32" s="284"/>
      <c r="N32" s="285"/>
      <c r="O32" s="283"/>
      <c r="P32" s="284"/>
      <c r="Q32" s="284"/>
      <c r="R32" s="284"/>
      <c r="S32" s="284"/>
      <c r="T32" s="284"/>
      <c r="U32" s="285"/>
      <c r="V32" s="229"/>
      <c r="W32" s="230"/>
      <c r="X32" s="231"/>
      <c r="Y32" s="229"/>
      <c r="Z32" s="230"/>
      <c r="AA32" s="231"/>
      <c r="AB32" s="229"/>
      <c r="AC32" s="230"/>
      <c r="AD32" s="231"/>
      <c r="AE32" s="24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2"/>
      <c r="BE32" s="241"/>
      <c r="BF32" s="221"/>
      <c r="BG32" s="221"/>
      <c r="BH32" s="221"/>
      <c r="BI32" s="221"/>
      <c r="BJ32" s="221"/>
      <c r="BK32" s="221"/>
      <c r="BL32" s="221"/>
      <c r="BM32" s="221"/>
      <c r="BN32" s="221"/>
      <c r="BO32" s="221"/>
      <c r="BP32" s="221"/>
      <c r="BQ32" s="221"/>
      <c r="BR32" s="221"/>
      <c r="BS32" s="221"/>
      <c r="BT32" s="222"/>
      <c r="BU32" s="341"/>
      <c r="BV32" s="342"/>
      <c r="BW32" s="342"/>
      <c r="BX32" s="342"/>
      <c r="BY32" s="342"/>
      <c r="BZ32" s="342"/>
      <c r="CA32" s="342"/>
      <c r="CB32" s="342"/>
      <c r="CC32" s="343"/>
      <c r="CD32" s="226"/>
      <c r="CE32" s="227"/>
      <c r="CF32" s="227"/>
      <c r="CG32" s="228"/>
      <c r="CH32" s="238"/>
      <c r="CI32" s="239"/>
      <c r="CJ32" s="240"/>
      <c r="CK32" s="226">
        <f t="shared" si="3"/>
        <v>0</v>
      </c>
      <c r="CL32" s="227"/>
      <c r="CM32" s="227"/>
      <c r="CN32" s="227"/>
      <c r="CO32" s="227"/>
      <c r="CP32" s="227"/>
      <c r="CQ32" s="228"/>
      <c r="CR32" s="226"/>
      <c r="CS32" s="227"/>
      <c r="CT32" s="227"/>
      <c r="CU32" s="227"/>
      <c r="CV32" s="227"/>
      <c r="CW32" s="227"/>
      <c r="CX32" s="227"/>
      <c r="CY32" s="228"/>
      <c r="CZ32" s="13" t="s">
        <v>11</v>
      </c>
      <c r="DA32" s="14" t="s">
        <v>12</v>
      </c>
      <c r="DB32" s="14" t="s">
        <v>13</v>
      </c>
      <c r="DC32" s="14" t="s">
        <v>14</v>
      </c>
      <c r="DD32" s="429">
        <f t="shared" si="1"/>
        <v>3000000</v>
      </c>
      <c r="DE32" s="429"/>
      <c r="DF32" s="429"/>
      <c r="DG32" s="429"/>
      <c r="DH32" s="429"/>
      <c r="DI32" s="429"/>
      <c r="DJ32" s="429"/>
    </row>
    <row r="33" spans="2:114" ht="30" customHeight="1" x14ac:dyDescent="0.15">
      <c r="B33" s="338"/>
      <c r="C33" s="339"/>
      <c r="D33" s="339"/>
      <c r="E33" s="339"/>
      <c r="F33" s="340"/>
      <c r="G33" s="272"/>
      <c r="H33" s="273"/>
      <c r="I33" s="273"/>
      <c r="J33" s="273"/>
      <c r="K33" s="274"/>
      <c r="L33" s="283"/>
      <c r="M33" s="284"/>
      <c r="N33" s="285"/>
      <c r="O33" s="283"/>
      <c r="P33" s="284"/>
      <c r="Q33" s="284"/>
      <c r="R33" s="284"/>
      <c r="S33" s="284"/>
      <c r="T33" s="284"/>
      <c r="U33" s="285"/>
      <c r="V33" s="229"/>
      <c r="W33" s="230"/>
      <c r="X33" s="231"/>
      <c r="Y33" s="229"/>
      <c r="Z33" s="230"/>
      <c r="AA33" s="231"/>
      <c r="AB33" s="229"/>
      <c r="AC33" s="230"/>
      <c r="AD33" s="231"/>
      <c r="AE33" s="24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2"/>
      <c r="BE33" s="341"/>
      <c r="BF33" s="342"/>
      <c r="BG33" s="342"/>
      <c r="BH33" s="342"/>
      <c r="BI33" s="342"/>
      <c r="BJ33" s="342"/>
      <c r="BK33" s="342"/>
      <c r="BL33" s="342"/>
      <c r="BM33" s="342"/>
      <c r="BN33" s="342"/>
      <c r="BO33" s="342"/>
      <c r="BP33" s="342"/>
      <c r="BQ33" s="342"/>
      <c r="BR33" s="342"/>
      <c r="BS33" s="342"/>
      <c r="BT33" s="343"/>
      <c r="BU33" s="232"/>
      <c r="BV33" s="233"/>
      <c r="BW33" s="233"/>
      <c r="BX33" s="233"/>
      <c r="BY33" s="233"/>
      <c r="BZ33" s="233"/>
      <c r="CA33" s="233"/>
      <c r="CB33" s="233"/>
      <c r="CC33" s="234"/>
      <c r="CD33" s="238"/>
      <c r="CE33" s="239"/>
      <c r="CF33" s="239"/>
      <c r="CG33" s="240"/>
      <c r="CH33" s="238"/>
      <c r="CI33" s="239"/>
      <c r="CJ33" s="240"/>
      <c r="CK33" s="226">
        <f t="shared" si="3"/>
        <v>0</v>
      </c>
      <c r="CL33" s="227"/>
      <c r="CM33" s="227"/>
      <c r="CN33" s="227"/>
      <c r="CO33" s="227"/>
      <c r="CP33" s="227"/>
      <c r="CQ33" s="228"/>
      <c r="CR33" s="226"/>
      <c r="CS33" s="227"/>
      <c r="CT33" s="227"/>
      <c r="CU33" s="227"/>
      <c r="CV33" s="227"/>
      <c r="CW33" s="227"/>
      <c r="CX33" s="227"/>
      <c r="CY33" s="228"/>
      <c r="CZ33" s="13" t="s">
        <v>11</v>
      </c>
      <c r="DA33" s="14" t="s">
        <v>12</v>
      </c>
      <c r="DB33" s="14" t="s">
        <v>13</v>
      </c>
      <c r="DC33" s="14" t="s">
        <v>14</v>
      </c>
      <c r="DD33" s="429">
        <f t="shared" si="1"/>
        <v>3000000</v>
      </c>
      <c r="DE33" s="429"/>
      <c r="DF33" s="429"/>
      <c r="DG33" s="429"/>
      <c r="DH33" s="429"/>
      <c r="DI33" s="429"/>
      <c r="DJ33" s="429"/>
    </row>
    <row r="34" spans="2:114" s="12" customFormat="1" ht="30" customHeight="1" x14ac:dyDescent="0.15">
      <c r="B34" s="338"/>
      <c r="C34" s="339"/>
      <c r="D34" s="339"/>
      <c r="E34" s="339"/>
      <c r="F34" s="340"/>
      <c r="G34" s="272"/>
      <c r="H34" s="273"/>
      <c r="I34" s="273"/>
      <c r="J34" s="273"/>
      <c r="K34" s="274"/>
      <c r="L34" s="283"/>
      <c r="M34" s="284"/>
      <c r="N34" s="285"/>
      <c r="O34" s="283"/>
      <c r="P34" s="284"/>
      <c r="Q34" s="284"/>
      <c r="R34" s="284"/>
      <c r="S34" s="284"/>
      <c r="T34" s="284"/>
      <c r="U34" s="285"/>
      <c r="V34" s="229"/>
      <c r="W34" s="230"/>
      <c r="X34" s="231"/>
      <c r="Y34" s="229"/>
      <c r="Z34" s="230"/>
      <c r="AA34" s="231"/>
      <c r="AB34" s="229"/>
      <c r="AC34" s="230"/>
      <c r="AD34" s="231"/>
      <c r="AE34" s="232"/>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4"/>
      <c r="BE34" s="232"/>
      <c r="BF34" s="233"/>
      <c r="BG34" s="233"/>
      <c r="BH34" s="233"/>
      <c r="BI34" s="233"/>
      <c r="BJ34" s="233"/>
      <c r="BK34" s="233"/>
      <c r="BL34" s="233"/>
      <c r="BM34" s="233"/>
      <c r="BN34" s="233"/>
      <c r="BO34" s="233"/>
      <c r="BP34" s="233"/>
      <c r="BQ34" s="233"/>
      <c r="BR34" s="233"/>
      <c r="BS34" s="233"/>
      <c r="BT34" s="234"/>
      <c r="BU34" s="232"/>
      <c r="BV34" s="233"/>
      <c r="BW34" s="233"/>
      <c r="BX34" s="233"/>
      <c r="BY34" s="233"/>
      <c r="BZ34" s="233"/>
      <c r="CA34" s="233"/>
      <c r="CB34" s="233"/>
      <c r="CC34" s="234"/>
      <c r="CD34" s="238"/>
      <c r="CE34" s="239"/>
      <c r="CF34" s="239"/>
      <c r="CG34" s="240"/>
      <c r="CH34" s="238"/>
      <c r="CI34" s="239"/>
      <c r="CJ34" s="240"/>
      <c r="CK34" s="226">
        <f t="shared" si="3"/>
        <v>0</v>
      </c>
      <c r="CL34" s="227"/>
      <c r="CM34" s="227"/>
      <c r="CN34" s="227"/>
      <c r="CO34" s="227"/>
      <c r="CP34" s="227"/>
      <c r="CQ34" s="228"/>
      <c r="CR34" s="226"/>
      <c r="CS34" s="227"/>
      <c r="CT34" s="227"/>
      <c r="CU34" s="227"/>
      <c r="CV34" s="227"/>
      <c r="CW34" s="227"/>
      <c r="CX34" s="227"/>
      <c r="CY34" s="228"/>
      <c r="CZ34" s="13" t="s">
        <v>11</v>
      </c>
      <c r="DA34" s="14" t="s">
        <v>12</v>
      </c>
      <c r="DB34" s="14" t="s">
        <v>13</v>
      </c>
      <c r="DC34" s="14" t="s">
        <v>14</v>
      </c>
      <c r="DD34" s="429">
        <f t="shared" si="1"/>
        <v>3000000</v>
      </c>
      <c r="DE34" s="429"/>
      <c r="DF34" s="429"/>
      <c r="DG34" s="429"/>
      <c r="DH34" s="429"/>
      <c r="DI34" s="429"/>
      <c r="DJ34" s="429"/>
    </row>
    <row r="35" spans="2:114" ht="30" customHeight="1" x14ac:dyDescent="0.15">
      <c r="B35" s="338"/>
      <c r="C35" s="339"/>
      <c r="D35" s="339"/>
      <c r="E35" s="339"/>
      <c r="F35" s="340"/>
      <c r="G35" s="272"/>
      <c r="H35" s="273"/>
      <c r="I35" s="273"/>
      <c r="J35" s="273"/>
      <c r="K35" s="274"/>
      <c r="L35" s="283"/>
      <c r="M35" s="284"/>
      <c r="N35" s="285"/>
      <c r="O35" s="283"/>
      <c r="P35" s="284"/>
      <c r="Q35" s="284"/>
      <c r="R35" s="284"/>
      <c r="S35" s="284"/>
      <c r="T35" s="284"/>
      <c r="U35" s="285"/>
      <c r="V35" s="229"/>
      <c r="W35" s="230"/>
      <c r="X35" s="231"/>
      <c r="Y35" s="229"/>
      <c r="Z35" s="230"/>
      <c r="AA35" s="231"/>
      <c r="AB35" s="229"/>
      <c r="AC35" s="230"/>
      <c r="AD35" s="231"/>
      <c r="AE35" s="232"/>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4"/>
      <c r="BE35" s="232"/>
      <c r="BF35" s="233"/>
      <c r="BG35" s="233"/>
      <c r="BH35" s="233"/>
      <c r="BI35" s="233"/>
      <c r="BJ35" s="233"/>
      <c r="BK35" s="233"/>
      <c r="BL35" s="233"/>
      <c r="BM35" s="233"/>
      <c r="BN35" s="233"/>
      <c r="BO35" s="233"/>
      <c r="BP35" s="233"/>
      <c r="BQ35" s="233"/>
      <c r="BR35" s="233"/>
      <c r="BS35" s="233"/>
      <c r="BT35" s="234"/>
      <c r="BU35" s="232"/>
      <c r="BV35" s="233"/>
      <c r="BW35" s="233"/>
      <c r="BX35" s="233"/>
      <c r="BY35" s="233"/>
      <c r="BZ35" s="233"/>
      <c r="CA35" s="233"/>
      <c r="CB35" s="233"/>
      <c r="CC35" s="234"/>
      <c r="CD35" s="238"/>
      <c r="CE35" s="239"/>
      <c r="CF35" s="239"/>
      <c r="CG35" s="240"/>
      <c r="CH35" s="238"/>
      <c r="CI35" s="239"/>
      <c r="CJ35" s="240"/>
      <c r="CK35" s="226">
        <f t="shared" si="3"/>
        <v>0</v>
      </c>
      <c r="CL35" s="227"/>
      <c r="CM35" s="227"/>
      <c r="CN35" s="227"/>
      <c r="CO35" s="227"/>
      <c r="CP35" s="227"/>
      <c r="CQ35" s="228"/>
      <c r="CR35" s="226"/>
      <c r="CS35" s="227"/>
      <c r="CT35" s="227"/>
      <c r="CU35" s="227"/>
      <c r="CV35" s="227"/>
      <c r="CW35" s="227"/>
      <c r="CX35" s="227"/>
      <c r="CY35" s="228"/>
      <c r="CZ35" s="15"/>
      <c r="DA35" s="15"/>
      <c r="DB35" s="15"/>
      <c r="DC35" s="15"/>
      <c r="DD35" s="429">
        <f t="shared" si="1"/>
        <v>3000000</v>
      </c>
      <c r="DE35" s="429"/>
      <c r="DF35" s="429"/>
      <c r="DG35" s="429"/>
      <c r="DH35" s="429"/>
      <c r="DI35" s="429"/>
      <c r="DJ35" s="429"/>
    </row>
    <row r="36" spans="2:114" ht="30" customHeight="1" x14ac:dyDescent="0.15">
      <c r="B36" s="338"/>
      <c r="C36" s="339"/>
      <c r="D36" s="339"/>
      <c r="E36" s="339"/>
      <c r="F36" s="340"/>
      <c r="G36" s="272"/>
      <c r="H36" s="273"/>
      <c r="I36" s="273"/>
      <c r="J36" s="273"/>
      <c r="K36" s="274"/>
      <c r="L36" s="283"/>
      <c r="M36" s="284"/>
      <c r="N36" s="285"/>
      <c r="O36" s="283"/>
      <c r="P36" s="284"/>
      <c r="Q36" s="284"/>
      <c r="R36" s="284"/>
      <c r="S36" s="284"/>
      <c r="T36" s="284"/>
      <c r="U36" s="285"/>
      <c r="V36" s="229"/>
      <c r="W36" s="230"/>
      <c r="X36" s="231"/>
      <c r="Y36" s="229"/>
      <c r="Z36" s="230"/>
      <c r="AA36" s="231"/>
      <c r="AB36" s="229"/>
      <c r="AC36" s="230"/>
      <c r="AD36" s="231"/>
      <c r="AE36" s="232"/>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4"/>
      <c r="BE36" s="232"/>
      <c r="BF36" s="233"/>
      <c r="BG36" s="233"/>
      <c r="BH36" s="233"/>
      <c r="BI36" s="233"/>
      <c r="BJ36" s="233"/>
      <c r="BK36" s="233"/>
      <c r="BL36" s="233"/>
      <c r="BM36" s="233"/>
      <c r="BN36" s="233"/>
      <c r="BO36" s="233"/>
      <c r="BP36" s="233"/>
      <c r="BQ36" s="233"/>
      <c r="BR36" s="233"/>
      <c r="BS36" s="233"/>
      <c r="BT36" s="234"/>
      <c r="BU36" s="232"/>
      <c r="BV36" s="233"/>
      <c r="BW36" s="233"/>
      <c r="BX36" s="233"/>
      <c r="BY36" s="233"/>
      <c r="BZ36" s="233"/>
      <c r="CA36" s="233"/>
      <c r="CB36" s="233"/>
      <c r="CC36" s="234"/>
      <c r="CD36" s="238"/>
      <c r="CE36" s="239"/>
      <c r="CF36" s="239"/>
      <c r="CG36" s="240"/>
      <c r="CH36" s="238"/>
      <c r="CI36" s="239"/>
      <c r="CJ36" s="240"/>
      <c r="CK36" s="226">
        <f t="shared" si="3"/>
        <v>0</v>
      </c>
      <c r="CL36" s="227"/>
      <c r="CM36" s="227"/>
      <c r="CN36" s="227"/>
      <c r="CO36" s="227"/>
      <c r="CP36" s="227"/>
      <c r="CQ36" s="228"/>
      <c r="CR36" s="226"/>
      <c r="CS36" s="227"/>
      <c r="CT36" s="227"/>
      <c r="CU36" s="227"/>
      <c r="CV36" s="227"/>
      <c r="CW36" s="227"/>
      <c r="CX36" s="227"/>
      <c r="CY36" s="228"/>
      <c r="CZ36" s="15"/>
      <c r="DA36" s="15"/>
      <c r="DB36" s="15"/>
      <c r="DC36" s="15"/>
      <c r="DD36" s="429">
        <f t="shared" si="1"/>
        <v>3000000</v>
      </c>
      <c r="DE36" s="429"/>
      <c r="DF36" s="429"/>
      <c r="DG36" s="429"/>
      <c r="DH36" s="429"/>
      <c r="DI36" s="429"/>
      <c r="DJ36" s="429"/>
    </row>
    <row r="37" spans="2:114" ht="30" customHeight="1" x14ac:dyDescent="0.15">
      <c r="B37" s="338"/>
      <c r="C37" s="339"/>
      <c r="D37" s="339"/>
      <c r="E37" s="339"/>
      <c r="F37" s="340"/>
      <c r="G37" s="272"/>
      <c r="H37" s="273"/>
      <c r="I37" s="273"/>
      <c r="J37" s="273"/>
      <c r="K37" s="274"/>
      <c r="L37" s="283"/>
      <c r="M37" s="284"/>
      <c r="N37" s="285"/>
      <c r="O37" s="283"/>
      <c r="P37" s="284"/>
      <c r="Q37" s="284"/>
      <c r="R37" s="284"/>
      <c r="S37" s="284"/>
      <c r="T37" s="284"/>
      <c r="U37" s="285"/>
      <c r="V37" s="229"/>
      <c r="W37" s="230"/>
      <c r="X37" s="231"/>
      <c r="Y37" s="229"/>
      <c r="Z37" s="230"/>
      <c r="AA37" s="231"/>
      <c r="AB37" s="229"/>
      <c r="AC37" s="230"/>
      <c r="AD37" s="231"/>
      <c r="AE37" s="232"/>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4"/>
      <c r="BE37" s="232"/>
      <c r="BF37" s="233"/>
      <c r="BG37" s="233"/>
      <c r="BH37" s="233"/>
      <c r="BI37" s="233"/>
      <c r="BJ37" s="233"/>
      <c r="BK37" s="233"/>
      <c r="BL37" s="233"/>
      <c r="BM37" s="233"/>
      <c r="BN37" s="233"/>
      <c r="BO37" s="233"/>
      <c r="BP37" s="233"/>
      <c r="BQ37" s="233"/>
      <c r="BR37" s="233"/>
      <c r="BS37" s="233"/>
      <c r="BT37" s="234"/>
      <c r="BU37" s="232"/>
      <c r="BV37" s="233"/>
      <c r="BW37" s="233"/>
      <c r="BX37" s="233"/>
      <c r="BY37" s="233"/>
      <c r="BZ37" s="233"/>
      <c r="CA37" s="233"/>
      <c r="CB37" s="233"/>
      <c r="CC37" s="234"/>
      <c r="CD37" s="238"/>
      <c r="CE37" s="239"/>
      <c r="CF37" s="239"/>
      <c r="CG37" s="240"/>
      <c r="CH37" s="238"/>
      <c r="CI37" s="239"/>
      <c r="CJ37" s="240"/>
      <c r="CK37" s="226">
        <f t="shared" si="3"/>
        <v>0</v>
      </c>
      <c r="CL37" s="227"/>
      <c r="CM37" s="227"/>
      <c r="CN37" s="227"/>
      <c r="CO37" s="227"/>
      <c r="CP37" s="227"/>
      <c r="CQ37" s="228"/>
      <c r="CR37" s="226"/>
      <c r="CS37" s="227"/>
      <c r="CT37" s="227"/>
      <c r="CU37" s="227"/>
      <c r="CV37" s="227"/>
      <c r="CW37" s="227"/>
      <c r="CX37" s="227"/>
      <c r="CY37" s="228"/>
      <c r="CZ37" s="15"/>
      <c r="DA37" s="15"/>
      <c r="DB37" s="15"/>
      <c r="DC37" s="15"/>
      <c r="DD37" s="429">
        <f t="shared" si="1"/>
        <v>3000000</v>
      </c>
      <c r="DE37" s="429"/>
      <c r="DF37" s="429"/>
      <c r="DG37" s="429"/>
      <c r="DH37" s="429"/>
      <c r="DI37" s="429"/>
      <c r="DJ37" s="429"/>
    </row>
    <row r="38" spans="2:114" ht="30" customHeight="1" x14ac:dyDescent="0.15">
      <c r="B38" s="338"/>
      <c r="C38" s="339"/>
      <c r="D38" s="339"/>
      <c r="E38" s="339"/>
      <c r="F38" s="340"/>
      <c r="G38" s="272"/>
      <c r="H38" s="273"/>
      <c r="I38" s="273"/>
      <c r="J38" s="273"/>
      <c r="K38" s="274"/>
      <c r="L38" s="283"/>
      <c r="M38" s="284"/>
      <c r="N38" s="285"/>
      <c r="O38" s="283"/>
      <c r="P38" s="284"/>
      <c r="Q38" s="284"/>
      <c r="R38" s="284"/>
      <c r="S38" s="284"/>
      <c r="T38" s="284"/>
      <c r="U38" s="285"/>
      <c r="V38" s="229"/>
      <c r="W38" s="230"/>
      <c r="X38" s="231"/>
      <c r="Y38" s="229"/>
      <c r="Z38" s="230"/>
      <c r="AA38" s="231"/>
      <c r="AB38" s="229"/>
      <c r="AC38" s="230"/>
      <c r="AD38" s="231"/>
      <c r="AE38" s="232"/>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4"/>
      <c r="BE38" s="232"/>
      <c r="BF38" s="233"/>
      <c r="BG38" s="233"/>
      <c r="BH38" s="233"/>
      <c r="BI38" s="233"/>
      <c r="BJ38" s="233"/>
      <c r="BK38" s="233"/>
      <c r="BL38" s="233"/>
      <c r="BM38" s="233"/>
      <c r="BN38" s="233"/>
      <c r="BO38" s="233"/>
      <c r="BP38" s="233"/>
      <c r="BQ38" s="233"/>
      <c r="BR38" s="233"/>
      <c r="BS38" s="233"/>
      <c r="BT38" s="234"/>
      <c r="BU38" s="232"/>
      <c r="BV38" s="233"/>
      <c r="BW38" s="233"/>
      <c r="BX38" s="233"/>
      <c r="BY38" s="233"/>
      <c r="BZ38" s="233"/>
      <c r="CA38" s="233"/>
      <c r="CB38" s="233"/>
      <c r="CC38" s="234"/>
      <c r="CD38" s="238"/>
      <c r="CE38" s="239"/>
      <c r="CF38" s="239"/>
      <c r="CG38" s="240"/>
      <c r="CH38" s="238"/>
      <c r="CI38" s="239"/>
      <c r="CJ38" s="240"/>
      <c r="CK38" s="226">
        <f t="shared" si="3"/>
        <v>0</v>
      </c>
      <c r="CL38" s="227"/>
      <c r="CM38" s="227"/>
      <c r="CN38" s="227"/>
      <c r="CO38" s="227"/>
      <c r="CP38" s="227"/>
      <c r="CQ38" s="228"/>
      <c r="CR38" s="226"/>
      <c r="CS38" s="227"/>
      <c r="CT38" s="227"/>
      <c r="CU38" s="227"/>
      <c r="CV38" s="227"/>
      <c r="CW38" s="227"/>
      <c r="CX38" s="227"/>
      <c r="CY38" s="228"/>
      <c r="CZ38" s="13" t="s">
        <v>11</v>
      </c>
      <c r="DA38" s="14"/>
      <c r="DB38" s="14" t="s">
        <v>13</v>
      </c>
      <c r="DC38" s="14" t="s">
        <v>14</v>
      </c>
      <c r="DD38" s="429">
        <f t="shared" si="1"/>
        <v>3000000</v>
      </c>
      <c r="DE38" s="429"/>
      <c r="DF38" s="429"/>
      <c r="DG38" s="429"/>
      <c r="DH38" s="429"/>
      <c r="DI38" s="429"/>
      <c r="DJ38" s="429"/>
    </row>
    <row r="39" spans="2:114" ht="30" customHeight="1" x14ac:dyDescent="0.15">
      <c r="B39" s="338"/>
      <c r="C39" s="339"/>
      <c r="D39" s="339"/>
      <c r="E39" s="339"/>
      <c r="F39" s="340"/>
      <c r="G39" s="272"/>
      <c r="H39" s="273"/>
      <c r="I39" s="273"/>
      <c r="J39" s="273"/>
      <c r="K39" s="274"/>
      <c r="L39" s="283"/>
      <c r="M39" s="284"/>
      <c r="N39" s="285"/>
      <c r="O39" s="283"/>
      <c r="P39" s="284"/>
      <c r="Q39" s="284"/>
      <c r="R39" s="284"/>
      <c r="S39" s="284"/>
      <c r="T39" s="284"/>
      <c r="U39" s="285"/>
      <c r="V39" s="229"/>
      <c r="W39" s="230"/>
      <c r="X39" s="231"/>
      <c r="Y39" s="229"/>
      <c r="Z39" s="230"/>
      <c r="AA39" s="231"/>
      <c r="AB39" s="229"/>
      <c r="AC39" s="230"/>
      <c r="AD39" s="231"/>
      <c r="AE39" s="232"/>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4"/>
      <c r="BE39" s="232"/>
      <c r="BF39" s="233"/>
      <c r="BG39" s="233"/>
      <c r="BH39" s="233"/>
      <c r="BI39" s="233"/>
      <c r="BJ39" s="233"/>
      <c r="BK39" s="233"/>
      <c r="BL39" s="233"/>
      <c r="BM39" s="233"/>
      <c r="BN39" s="233"/>
      <c r="BO39" s="233"/>
      <c r="BP39" s="233"/>
      <c r="BQ39" s="233"/>
      <c r="BR39" s="233"/>
      <c r="BS39" s="233"/>
      <c r="BT39" s="234"/>
      <c r="BU39" s="232"/>
      <c r="BV39" s="233"/>
      <c r="BW39" s="233"/>
      <c r="BX39" s="233"/>
      <c r="BY39" s="233"/>
      <c r="BZ39" s="233"/>
      <c r="CA39" s="233"/>
      <c r="CB39" s="233"/>
      <c r="CC39" s="234"/>
      <c r="CD39" s="238"/>
      <c r="CE39" s="239"/>
      <c r="CF39" s="239"/>
      <c r="CG39" s="240"/>
      <c r="CH39" s="238"/>
      <c r="CI39" s="239"/>
      <c r="CJ39" s="240"/>
      <c r="CK39" s="226">
        <f t="shared" si="3"/>
        <v>0</v>
      </c>
      <c r="CL39" s="227"/>
      <c r="CM39" s="227"/>
      <c r="CN39" s="227"/>
      <c r="CO39" s="227"/>
      <c r="CP39" s="227"/>
      <c r="CQ39" s="228"/>
      <c r="CR39" s="226"/>
      <c r="CS39" s="227"/>
      <c r="CT39" s="227"/>
      <c r="CU39" s="227"/>
      <c r="CV39" s="227"/>
      <c r="CW39" s="227"/>
      <c r="CX39" s="227"/>
      <c r="CY39" s="228"/>
      <c r="CZ39" s="15"/>
      <c r="DA39" s="15"/>
      <c r="DB39" s="15"/>
      <c r="DC39" s="15"/>
      <c r="DD39" s="429">
        <f t="shared" si="1"/>
        <v>3000000</v>
      </c>
      <c r="DE39" s="429"/>
      <c r="DF39" s="429"/>
      <c r="DG39" s="429"/>
      <c r="DH39" s="429"/>
      <c r="DI39" s="429"/>
      <c r="DJ39" s="429"/>
    </row>
    <row r="40" spans="2:114" ht="30" customHeight="1" x14ac:dyDescent="0.15">
      <c r="B40" s="338"/>
      <c r="C40" s="339"/>
      <c r="D40" s="339"/>
      <c r="E40" s="339"/>
      <c r="F40" s="340"/>
      <c r="G40" s="272"/>
      <c r="H40" s="273"/>
      <c r="I40" s="273"/>
      <c r="J40" s="273"/>
      <c r="K40" s="274"/>
      <c r="L40" s="283"/>
      <c r="M40" s="284"/>
      <c r="N40" s="285"/>
      <c r="O40" s="283"/>
      <c r="P40" s="284"/>
      <c r="Q40" s="284"/>
      <c r="R40" s="284"/>
      <c r="S40" s="284"/>
      <c r="T40" s="284"/>
      <c r="U40" s="285"/>
      <c r="V40" s="229"/>
      <c r="W40" s="230"/>
      <c r="X40" s="231"/>
      <c r="Y40" s="229"/>
      <c r="Z40" s="230"/>
      <c r="AA40" s="231"/>
      <c r="AB40" s="229"/>
      <c r="AC40" s="230"/>
      <c r="AD40" s="231"/>
      <c r="AE40" s="232"/>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4"/>
      <c r="BE40" s="232"/>
      <c r="BF40" s="233"/>
      <c r="BG40" s="233"/>
      <c r="BH40" s="233"/>
      <c r="BI40" s="233"/>
      <c r="BJ40" s="233"/>
      <c r="BK40" s="233"/>
      <c r="BL40" s="233"/>
      <c r="BM40" s="233"/>
      <c r="BN40" s="233"/>
      <c r="BO40" s="233"/>
      <c r="BP40" s="233"/>
      <c r="BQ40" s="233"/>
      <c r="BR40" s="233"/>
      <c r="BS40" s="233"/>
      <c r="BT40" s="234"/>
      <c r="BU40" s="319"/>
      <c r="BV40" s="320"/>
      <c r="BW40" s="320"/>
      <c r="BX40" s="320"/>
      <c r="BY40" s="320"/>
      <c r="BZ40" s="320"/>
      <c r="CA40" s="320"/>
      <c r="CB40" s="320"/>
      <c r="CC40" s="321"/>
      <c r="CD40" s="238"/>
      <c r="CE40" s="239"/>
      <c r="CF40" s="239"/>
      <c r="CG40" s="240"/>
      <c r="CH40" s="238"/>
      <c r="CI40" s="239"/>
      <c r="CJ40" s="240"/>
      <c r="CK40" s="226">
        <f t="shared" si="3"/>
        <v>0</v>
      </c>
      <c r="CL40" s="227"/>
      <c r="CM40" s="227"/>
      <c r="CN40" s="227"/>
      <c r="CO40" s="227"/>
      <c r="CP40" s="227"/>
      <c r="CQ40" s="228"/>
      <c r="CR40" s="226"/>
      <c r="CS40" s="227"/>
      <c r="CT40" s="227"/>
      <c r="CU40" s="227"/>
      <c r="CV40" s="227"/>
      <c r="CW40" s="227"/>
      <c r="CX40" s="227"/>
      <c r="CY40" s="228"/>
      <c r="CZ40" s="15"/>
      <c r="DA40" s="15"/>
      <c r="DB40" s="15"/>
      <c r="DC40" s="15"/>
      <c r="DD40" s="429">
        <f t="shared" si="1"/>
        <v>3000000</v>
      </c>
      <c r="DE40" s="429"/>
      <c r="DF40" s="429"/>
      <c r="DG40" s="429"/>
      <c r="DH40" s="429"/>
      <c r="DI40" s="429"/>
      <c r="DJ40" s="429"/>
    </row>
    <row r="41" spans="2:114" ht="30" customHeight="1" x14ac:dyDescent="0.15">
      <c r="B41" s="338"/>
      <c r="C41" s="339"/>
      <c r="D41" s="339"/>
      <c r="E41" s="339"/>
      <c r="F41" s="340"/>
      <c r="G41" s="272"/>
      <c r="H41" s="273"/>
      <c r="I41" s="273"/>
      <c r="J41" s="273"/>
      <c r="K41" s="274"/>
      <c r="L41" s="283"/>
      <c r="M41" s="284"/>
      <c r="N41" s="285"/>
      <c r="O41" s="283"/>
      <c r="P41" s="284"/>
      <c r="Q41" s="284"/>
      <c r="R41" s="284"/>
      <c r="S41" s="284"/>
      <c r="T41" s="284"/>
      <c r="U41" s="285"/>
      <c r="V41" s="229"/>
      <c r="W41" s="230"/>
      <c r="X41" s="231"/>
      <c r="Y41" s="229"/>
      <c r="Z41" s="230"/>
      <c r="AA41" s="231"/>
      <c r="AB41" s="229"/>
      <c r="AC41" s="230"/>
      <c r="AD41" s="231"/>
      <c r="AE41" s="232"/>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4"/>
      <c r="BE41" s="232"/>
      <c r="BF41" s="233"/>
      <c r="BG41" s="233"/>
      <c r="BH41" s="233"/>
      <c r="BI41" s="233"/>
      <c r="BJ41" s="233"/>
      <c r="BK41" s="233"/>
      <c r="BL41" s="233"/>
      <c r="BM41" s="233"/>
      <c r="BN41" s="233"/>
      <c r="BO41" s="233"/>
      <c r="BP41" s="233"/>
      <c r="BQ41" s="233"/>
      <c r="BR41" s="233"/>
      <c r="BS41" s="233"/>
      <c r="BT41" s="234"/>
      <c r="BU41" s="19"/>
      <c r="BV41" s="20"/>
      <c r="BW41" s="20"/>
      <c r="BX41" s="20"/>
      <c r="BY41" s="20"/>
      <c r="BZ41" s="20"/>
      <c r="CA41" s="20"/>
      <c r="CB41" s="20"/>
      <c r="CC41" s="21"/>
      <c r="CD41" s="238"/>
      <c r="CE41" s="239"/>
      <c r="CF41" s="239"/>
      <c r="CG41" s="240"/>
      <c r="CH41" s="238"/>
      <c r="CI41" s="239"/>
      <c r="CJ41" s="240"/>
      <c r="CK41" s="226">
        <f t="shared" si="3"/>
        <v>0</v>
      </c>
      <c r="CL41" s="227"/>
      <c r="CM41" s="227"/>
      <c r="CN41" s="227"/>
      <c r="CO41" s="227"/>
      <c r="CP41" s="227"/>
      <c r="CQ41" s="228"/>
      <c r="CR41" s="226"/>
      <c r="CS41" s="227"/>
      <c r="CT41" s="227"/>
      <c r="CU41" s="227"/>
      <c r="CV41" s="227"/>
      <c r="CW41" s="227"/>
      <c r="CX41" s="227"/>
      <c r="CY41" s="228"/>
      <c r="CZ41" s="15"/>
      <c r="DA41" s="15"/>
      <c r="DB41" s="15"/>
      <c r="DC41" s="15"/>
      <c r="DD41" s="429">
        <f t="shared" si="1"/>
        <v>3000000</v>
      </c>
      <c r="DE41" s="429"/>
      <c r="DF41" s="429"/>
      <c r="DG41" s="429"/>
      <c r="DH41" s="429"/>
      <c r="DI41" s="429"/>
      <c r="DJ41" s="429"/>
    </row>
    <row r="42" spans="2:114" ht="30" customHeight="1" x14ac:dyDescent="0.15">
      <c r="B42" s="338"/>
      <c r="C42" s="339"/>
      <c r="D42" s="339"/>
      <c r="E42" s="339"/>
      <c r="F42" s="340"/>
      <c r="G42" s="272"/>
      <c r="H42" s="273"/>
      <c r="I42" s="273"/>
      <c r="J42" s="273"/>
      <c r="K42" s="274"/>
      <c r="L42" s="283"/>
      <c r="M42" s="284"/>
      <c r="N42" s="285"/>
      <c r="O42" s="283"/>
      <c r="P42" s="284"/>
      <c r="Q42" s="284"/>
      <c r="R42" s="284"/>
      <c r="S42" s="284"/>
      <c r="T42" s="284"/>
      <c r="U42" s="285"/>
      <c r="V42" s="229"/>
      <c r="W42" s="230"/>
      <c r="X42" s="231"/>
      <c r="Y42" s="229"/>
      <c r="Z42" s="230"/>
      <c r="AA42" s="231"/>
      <c r="AB42" s="229"/>
      <c r="AC42" s="230"/>
      <c r="AD42" s="231"/>
      <c r="AE42" s="232"/>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4"/>
      <c r="BE42" s="232"/>
      <c r="BF42" s="233"/>
      <c r="BG42" s="233"/>
      <c r="BH42" s="233"/>
      <c r="BI42" s="233"/>
      <c r="BJ42" s="233"/>
      <c r="BK42" s="233"/>
      <c r="BL42" s="233"/>
      <c r="BM42" s="233"/>
      <c r="BN42" s="233"/>
      <c r="BO42" s="233"/>
      <c r="BP42" s="233"/>
      <c r="BQ42" s="233"/>
      <c r="BR42" s="233"/>
      <c r="BS42" s="233"/>
      <c r="BT42" s="234"/>
      <c r="BU42" s="19"/>
      <c r="BV42" s="20"/>
      <c r="BW42" s="20"/>
      <c r="BX42" s="20"/>
      <c r="BY42" s="20"/>
      <c r="BZ42" s="20"/>
      <c r="CA42" s="20"/>
      <c r="CB42" s="20"/>
      <c r="CC42" s="21"/>
      <c r="CD42" s="238"/>
      <c r="CE42" s="239"/>
      <c r="CF42" s="239"/>
      <c r="CG42" s="240"/>
      <c r="CH42" s="238"/>
      <c r="CI42" s="239"/>
      <c r="CJ42" s="240"/>
      <c r="CK42" s="226">
        <f t="shared" si="3"/>
        <v>0</v>
      </c>
      <c r="CL42" s="227"/>
      <c r="CM42" s="227"/>
      <c r="CN42" s="227"/>
      <c r="CO42" s="227"/>
      <c r="CP42" s="227"/>
      <c r="CQ42" s="228"/>
      <c r="CR42" s="226"/>
      <c r="CS42" s="227"/>
      <c r="CT42" s="227"/>
      <c r="CU42" s="227"/>
      <c r="CV42" s="227"/>
      <c r="CW42" s="227"/>
      <c r="CX42" s="227"/>
      <c r="CY42" s="228"/>
      <c r="CZ42" s="15"/>
      <c r="DA42" s="15"/>
      <c r="DB42" s="15"/>
      <c r="DC42" s="15"/>
      <c r="DD42" s="429">
        <f t="shared" si="1"/>
        <v>3000000</v>
      </c>
      <c r="DE42" s="429"/>
      <c r="DF42" s="429"/>
      <c r="DG42" s="429"/>
      <c r="DH42" s="429"/>
      <c r="DI42" s="429"/>
      <c r="DJ42" s="429"/>
    </row>
    <row r="43" spans="2:114" ht="30" customHeight="1" x14ac:dyDescent="0.15">
      <c r="B43" s="338"/>
      <c r="C43" s="339"/>
      <c r="D43" s="339"/>
      <c r="E43" s="339"/>
      <c r="F43" s="340"/>
      <c r="G43" s="272"/>
      <c r="H43" s="273"/>
      <c r="I43" s="273"/>
      <c r="J43" s="273"/>
      <c r="K43" s="274"/>
      <c r="L43" s="283"/>
      <c r="M43" s="284"/>
      <c r="N43" s="285"/>
      <c r="O43" s="283"/>
      <c r="P43" s="284"/>
      <c r="Q43" s="284"/>
      <c r="R43" s="284"/>
      <c r="S43" s="284"/>
      <c r="T43" s="284"/>
      <c r="U43" s="285"/>
      <c r="V43" s="229"/>
      <c r="W43" s="230"/>
      <c r="X43" s="231"/>
      <c r="Y43" s="229"/>
      <c r="Z43" s="230"/>
      <c r="AA43" s="231"/>
      <c r="AB43" s="229"/>
      <c r="AC43" s="230"/>
      <c r="AD43" s="231"/>
      <c r="AE43" s="19"/>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1"/>
      <c r="BE43" s="319"/>
      <c r="BF43" s="320"/>
      <c r="BG43" s="320"/>
      <c r="BH43" s="320"/>
      <c r="BI43" s="320"/>
      <c r="BJ43" s="320"/>
      <c r="BK43" s="320"/>
      <c r="BL43" s="320"/>
      <c r="BM43" s="320"/>
      <c r="BN43" s="320"/>
      <c r="BO43" s="320"/>
      <c r="BP43" s="320"/>
      <c r="BQ43" s="320"/>
      <c r="BR43" s="320"/>
      <c r="BS43" s="320"/>
      <c r="BT43" s="321"/>
      <c r="BU43" s="19"/>
      <c r="BV43" s="20"/>
      <c r="BW43" s="20"/>
      <c r="BX43" s="20"/>
      <c r="BY43" s="20"/>
      <c r="BZ43" s="20"/>
      <c r="CA43" s="20"/>
      <c r="CB43" s="20"/>
      <c r="CC43" s="21"/>
      <c r="CD43" s="22"/>
      <c r="CE43" s="23"/>
      <c r="CF43" s="23"/>
      <c r="CG43" s="24"/>
      <c r="CH43" s="238"/>
      <c r="CI43" s="239"/>
      <c r="CJ43" s="240"/>
      <c r="CK43" s="226">
        <f t="shared" si="3"/>
        <v>0</v>
      </c>
      <c r="CL43" s="227"/>
      <c r="CM43" s="227"/>
      <c r="CN43" s="227"/>
      <c r="CO43" s="227"/>
      <c r="CP43" s="227"/>
      <c r="CQ43" s="228"/>
      <c r="CR43" s="226"/>
      <c r="CS43" s="227"/>
      <c r="CT43" s="227"/>
      <c r="CU43" s="227"/>
      <c r="CV43" s="227"/>
      <c r="CW43" s="227"/>
      <c r="CX43" s="227"/>
      <c r="CY43" s="228"/>
      <c r="CZ43" s="15"/>
      <c r="DA43" s="15"/>
      <c r="DB43" s="15"/>
      <c r="DC43" s="15"/>
      <c r="DD43" s="429">
        <f t="shared" si="1"/>
        <v>3000000</v>
      </c>
      <c r="DE43" s="429"/>
      <c r="DF43" s="429"/>
      <c r="DG43" s="429"/>
      <c r="DH43" s="429"/>
      <c r="DI43" s="429"/>
      <c r="DJ43" s="429"/>
    </row>
    <row r="44" spans="2:114" ht="30" customHeight="1" x14ac:dyDescent="0.15">
      <c r="B44" s="338"/>
      <c r="C44" s="339"/>
      <c r="D44" s="339"/>
      <c r="E44" s="339"/>
      <c r="F44" s="340"/>
      <c r="G44" s="272"/>
      <c r="H44" s="273"/>
      <c r="I44" s="273"/>
      <c r="J44" s="273"/>
      <c r="K44" s="274"/>
      <c r="L44" s="283"/>
      <c r="M44" s="284"/>
      <c r="N44" s="285"/>
      <c r="O44" s="283"/>
      <c r="P44" s="284"/>
      <c r="Q44" s="284"/>
      <c r="R44" s="284"/>
      <c r="S44" s="284"/>
      <c r="T44" s="284"/>
      <c r="U44" s="285"/>
      <c r="V44" s="229"/>
      <c r="W44" s="230"/>
      <c r="X44" s="231"/>
      <c r="Y44" s="229"/>
      <c r="Z44" s="230"/>
      <c r="AA44" s="231"/>
      <c r="AB44" s="229"/>
      <c r="AC44" s="230"/>
      <c r="AD44" s="231"/>
      <c r="AE44" s="19"/>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1"/>
      <c r="BE44" s="19"/>
      <c r="BF44" s="20"/>
      <c r="BG44" s="20"/>
      <c r="BH44" s="20"/>
      <c r="BI44" s="20"/>
      <c r="BJ44" s="20"/>
      <c r="BK44" s="20"/>
      <c r="BL44" s="20"/>
      <c r="BM44" s="20"/>
      <c r="BN44" s="20"/>
      <c r="BO44" s="20"/>
      <c r="BP44" s="20"/>
      <c r="BQ44" s="20"/>
      <c r="BR44" s="20"/>
      <c r="BS44" s="20"/>
      <c r="BT44" s="21"/>
      <c r="BU44" s="19"/>
      <c r="BV44" s="20"/>
      <c r="BW44" s="20"/>
      <c r="BX44" s="20"/>
      <c r="BY44" s="20"/>
      <c r="BZ44" s="20"/>
      <c r="CA44" s="20"/>
      <c r="CB44" s="20"/>
      <c r="CC44" s="21"/>
      <c r="CD44" s="22"/>
      <c r="CE44" s="23"/>
      <c r="CF44" s="23"/>
      <c r="CG44" s="24"/>
      <c r="CH44" s="238"/>
      <c r="CI44" s="239"/>
      <c r="CJ44" s="240"/>
      <c r="CK44" s="226">
        <f t="shared" si="3"/>
        <v>0</v>
      </c>
      <c r="CL44" s="227"/>
      <c r="CM44" s="227"/>
      <c r="CN44" s="227"/>
      <c r="CO44" s="227"/>
      <c r="CP44" s="227"/>
      <c r="CQ44" s="228"/>
      <c r="CR44" s="226"/>
      <c r="CS44" s="227"/>
      <c r="CT44" s="227"/>
      <c r="CU44" s="227"/>
      <c r="CV44" s="227"/>
      <c r="CW44" s="227"/>
      <c r="CX44" s="227"/>
      <c r="CY44" s="228"/>
      <c r="CZ44" s="15"/>
      <c r="DA44" s="15"/>
      <c r="DB44" s="15"/>
      <c r="DC44" s="15"/>
      <c r="DD44" s="429">
        <f t="shared" si="1"/>
        <v>3000000</v>
      </c>
      <c r="DE44" s="429"/>
      <c r="DF44" s="429"/>
      <c r="DG44" s="429"/>
      <c r="DH44" s="429"/>
      <c r="DI44" s="429"/>
      <c r="DJ44" s="429"/>
    </row>
    <row r="45" spans="2:114" ht="30" customHeight="1" x14ac:dyDescent="0.15">
      <c r="B45" s="338"/>
      <c r="C45" s="339"/>
      <c r="D45" s="339"/>
      <c r="E45" s="339"/>
      <c r="F45" s="340"/>
      <c r="G45" s="272"/>
      <c r="H45" s="273"/>
      <c r="I45" s="273"/>
      <c r="J45" s="273"/>
      <c r="K45" s="274"/>
      <c r="L45" s="283"/>
      <c r="M45" s="284"/>
      <c r="N45" s="285"/>
      <c r="O45" s="283"/>
      <c r="P45" s="284"/>
      <c r="Q45" s="284"/>
      <c r="R45" s="284"/>
      <c r="S45" s="284"/>
      <c r="T45" s="284"/>
      <c r="U45" s="285"/>
      <c r="V45" s="229"/>
      <c r="W45" s="230"/>
      <c r="X45" s="231"/>
      <c r="Y45" s="229"/>
      <c r="Z45" s="230"/>
      <c r="AA45" s="231"/>
      <c r="AB45" s="229"/>
      <c r="AC45" s="230"/>
      <c r="AD45" s="23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717"/>
      <c r="CE45" s="717"/>
      <c r="CF45" s="717"/>
      <c r="CG45" s="717"/>
      <c r="CH45" s="248"/>
      <c r="CI45" s="248"/>
      <c r="CJ45" s="248"/>
      <c r="CK45" s="226">
        <f t="shared" si="3"/>
        <v>0</v>
      </c>
      <c r="CL45" s="227"/>
      <c r="CM45" s="227"/>
      <c r="CN45" s="227"/>
      <c r="CO45" s="227"/>
      <c r="CP45" s="227"/>
      <c r="CQ45" s="228"/>
      <c r="CR45" s="226"/>
      <c r="CS45" s="227"/>
      <c r="CT45" s="227"/>
      <c r="CU45" s="227"/>
      <c r="CV45" s="227"/>
      <c r="CW45" s="227"/>
      <c r="CX45" s="227"/>
      <c r="CY45" s="228"/>
      <c r="CZ45" s="15"/>
      <c r="DA45" s="15"/>
      <c r="DB45" s="15"/>
      <c r="DC45" s="15"/>
      <c r="DD45" s="429">
        <f t="shared" si="1"/>
        <v>3000000</v>
      </c>
      <c r="DE45" s="429"/>
      <c r="DF45" s="429"/>
      <c r="DG45" s="429"/>
      <c r="DH45" s="429"/>
      <c r="DI45" s="429"/>
      <c r="DJ45" s="429"/>
    </row>
    <row r="46" spans="2:114" ht="30" customHeight="1" x14ac:dyDescent="0.15">
      <c r="B46" s="338"/>
      <c r="C46" s="339"/>
      <c r="D46" s="339"/>
      <c r="E46" s="339"/>
      <c r="F46" s="340"/>
      <c r="G46" s="272"/>
      <c r="H46" s="273"/>
      <c r="I46" s="273"/>
      <c r="J46" s="273"/>
      <c r="K46" s="274"/>
      <c r="L46" s="283"/>
      <c r="M46" s="284"/>
      <c r="N46" s="285"/>
      <c r="O46" s="283"/>
      <c r="P46" s="284"/>
      <c r="Q46" s="284"/>
      <c r="R46" s="284"/>
      <c r="S46" s="284"/>
      <c r="T46" s="284"/>
      <c r="U46" s="285"/>
      <c r="V46" s="229"/>
      <c r="W46" s="230"/>
      <c r="X46" s="231"/>
      <c r="Y46" s="229"/>
      <c r="Z46" s="230"/>
      <c r="AA46" s="231"/>
      <c r="AB46" s="229"/>
      <c r="AC46" s="230"/>
      <c r="AD46" s="23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717"/>
      <c r="CE46" s="717"/>
      <c r="CF46" s="717"/>
      <c r="CG46" s="717"/>
      <c r="CH46" s="248"/>
      <c r="CI46" s="248"/>
      <c r="CJ46" s="248"/>
      <c r="CK46" s="226">
        <f t="shared" si="3"/>
        <v>0</v>
      </c>
      <c r="CL46" s="227"/>
      <c r="CM46" s="227"/>
      <c r="CN46" s="227"/>
      <c r="CO46" s="227"/>
      <c r="CP46" s="227"/>
      <c r="CQ46" s="228"/>
      <c r="CR46" s="226"/>
      <c r="CS46" s="227"/>
      <c r="CT46" s="227"/>
      <c r="CU46" s="227"/>
      <c r="CV46" s="227"/>
      <c r="CW46" s="227"/>
      <c r="CX46" s="227"/>
      <c r="CY46" s="228"/>
      <c r="CZ46" s="15"/>
      <c r="DA46" s="15"/>
      <c r="DB46" s="15"/>
      <c r="DC46" s="15"/>
      <c r="DD46" s="429">
        <f t="shared" si="1"/>
        <v>3000000</v>
      </c>
      <c r="DE46" s="429"/>
      <c r="DF46" s="429"/>
      <c r="DG46" s="429"/>
      <c r="DH46" s="429"/>
      <c r="DI46" s="429"/>
      <c r="DJ46" s="429"/>
    </row>
    <row r="47" spans="2:114" ht="30" customHeight="1" x14ac:dyDescent="0.15">
      <c r="B47" s="338"/>
      <c r="C47" s="339"/>
      <c r="D47" s="339"/>
      <c r="E47" s="339"/>
      <c r="F47" s="340"/>
      <c r="G47" s="272"/>
      <c r="H47" s="273"/>
      <c r="I47" s="273"/>
      <c r="J47" s="273"/>
      <c r="K47" s="274"/>
      <c r="L47" s="283"/>
      <c r="M47" s="284"/>
      <c r="N47" s="285"/>
      <c r="O47" s="283"/>
      <c r="P47" s="284"/>
      <c r="Q47" s="284"/>
      <c r="R47" s="284"/>
      <c r="S47" s="284"/>
      <c r="T47" s="284"/>
      <c r="U47" s="285"/>
      <c r="V47" s="229"/>
      <c r="W47" s="230"/>
      <c r="X47" s="231"/>
      <c r="Y47" s="229"/>
      <c r="Z47" s="230"/>
      <c r="AA47" s="231"/>
      <c r="AB47" s="229"/>
      <c r="AC47" s="230"/>
      <c r="AD47" s="23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717"/>
      <c r="CE47" s="717"/>
      <c r="CF47" s="717"/>
      <c r="CG47" s="717"/>
      <c r="CH47" s="248"/>
      <c r="CI47" s="248"/>
      <c r="CJ47" s="248"/>
      <c r="CK47" s="226">
        <f t="shared" si="3"/>
        <v>0</v>
      </c>
      <c r="CL47" s="227"/>
      <c r="CM47" s="227"/>
      <c r="CN47" s="227"/>
      <c r="CO47" s="227"/>
      <c r="CP47" s="227"/>
      <c r="CQ47" s="228"/>
      <c r="CR47" s="226"/>
      <c r="CS47" s="227"/>
      <c r="CT47" s="227"/>
      <c r="CU47" s="227"/>
      <c r="CV47" s="227"/>
      <c r="CW47" s="227"/>
      <c r="CX47" s="227"/>
      <c r="CY47" s="228"/>
      <c r="CZ47" s="15"/>
      <c r="DA47" s="15"/>
      <c r="DB47" s="15"/>
      <c r="DC47" s="15"/>
      <c r="DD47" s="429">
        <f t="shared" si="1"/>
        <v>3000000</v>
      </c>
      <c r="DE47" s="429"/>
      <c r="DF47" s="429"/>
      <c r="DG47" s="429"/>
      <c r="DH47" s="429"/>
      <c r="DI47" s="429"/>
      <c r="DJ47" s="429"/>
    </row>
    <row r="48" spans="2:114" ht="30" customHeight="1" x14ac:dyDescent="0.15">
      <c r="B48" s="338"/>
      <c r="C48" s="339"/>
      <c r="D48" s="339"/>
      <c r="E48" s="339"/>
      <c r="F48" s="340"/>
      <c r="G48" s="272"/>
      <c r="H48" s="273"/>
      <c r="I48" s="273"/>
      <c r="J48" s="273"/>
      <c r="K48" s="274"/>
      <c r="L48" s="283"/>
      <c r="M48" s="284"/>
      <c r="N48" s="285"/>
      <c r="O48" s="283"/>
      <c r="P48" s="284"/>
      <c r="Q48" s="284"/>
      <c r="R48" s="284"/>
      <c r="S48" s="284"/>
      <c r="T48" s="284"/>
      <c r="U48" s="285"/>
      <c r="V48" s="229"/>
      <c r="W48" s="230"/>
      <c r="X48" s="231"/>
      <c r="Y48" s="229"/>
      <c r="Z48" s="230"/>
      <c r="AA48" s="231"/>
      <c r="AB48" s="229"/>
      <c r="AC48" s="230"/>
      <c r="AD48" s="23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717"/>
      <c r="CE48" s="717"/>
      <c r="CF48" s="717"/>
      <c r="CG48" s="717"/>
      <c r="CH48" s="248"/>
      <c r="CI48" s="248"/>
      <c r="CJ48" s="248"/>
      <c r="CK48" s="226">
        <f t="shared" si="3"/>
        <v>0</v>
      </c>
      <c r="CL48" s="227"/>
      <c r="CM48" s="227"/>
      <c r="CN48" s="227"/>
      <c r="CO48" s="227"/>
      <c r="CP48" s="227"/>
      <c r="CQ48" s="228"/>
      <c r="CR48" s="226"/>
      <c r="CS48" s="227"/>
      <c r="CT48" s="227"/>
      <c r="CU48" s="227"/>
      <c r="CV48" s="227"/>
      <c r="CW48" s="227"/>
      <c r="CX48" s="227"/>
      <c r="CY48" s="228"/>
      <c r="CZ48" s="15"/>
      <c r="DA48" s="15"/>
      <c r="DB48" s="15"/>
      <c r="DC48" s="15"/>
      <c r="DD48" s="429">
        <f t="shared" si="1"/>
        <v>3000000</v>
      </c>
      <c r="DE48" s="429"/>
      <c r="DF48" s="429"/>
      <c r="DG48" s="429"/>
      <c r="DH48" s="429"/>
      <c r="DI48" s="429"/>
      <c r="DJ48" s="429"/>
    </row>
    <row r="49" spans="2:114" ht="30" customHeight="1" x14ac:dyDescent="0.15">
      <c r="B49" s="338"/>
      <c r="C49" s="339"/>
      <c r="D49" s="339"/>
      <c r="E49" s="339"/>
      <c r="F49" s="340"/>
      <c r="G49" s="272"/>
      <c r="H49" s="273"/>
      <c r="I49" s="273"/>
      <c r="J49" s="273"/>
      <c r="K49" s="274"/>
      <c r="L49" s="283"/>
      <c r="M49" s="284"/>
      <c r="N49" s="285"/>
      <c r="O49" s="283"/>
      <c r="P49" s="284"/>
      <c r="Q49" s="284"/>
      <c r="R49" s="284"/>
      <c r="S49" s="284"/>
      <c r="T49" s="284"/>
      <c r="U49" s="285"/>
      <c r="V49" s="229"/>
      <c r="W49" s="230"/>
      <c r="X49" s="231"/>
      <c r="Y49" s="229"/>
      <c r="Z49" s="230"/>
      <c r="AA49" s="231"/>
      <c r="AB49" s="229"/>
      <c r="AC49" s="230"/>
      <c r="AD49" s="23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717"/>
      <c r="CE49" s="717"/>
      <c r="CF49" s="717"/>
      <c r="CG49" s="717"/>
      <c r="CH49" s="248"/>
      <c r="CI49" s="248"/>
      <c r="CJ49" s="248"/>
      <c r="CK49" s="226">
        <f t="shared" si="3"/>
        <v>0</v>
      </c>
      <c r="CL49" s="227"/>
      <c r="CM49" s="227"/>
      <c r="CN49" s="227"/>
      <c r="CO49" s="227"/>
      <c r="CP49" s="227"/>
      <c r="CQ49" s="228"/>
      <c r="CR49" s="226"/>
      <c r="CS49" s="227"/>
      <c r="CT49" s="227"/>
      <c r="CU49" s="227"/>
      <c r="CV49" s="227"/>
      <c r="CW49" s="227"/>
      <c r="CX49" s="227"/>
      <c r="CY49" s="228"/>
      <c r="CZ49" s="15"/>
      <c r="DA49" s="15"/>
      <c r="DB49" s="15"/>
      <c r="DC49" s="15"/>
      <c r="DD49" s="429">
        <f t="shared" si="1"/>
        <v>3000000</v>
      </c>
      <c r="DE49" s="429"/>
      <c r="DF49" s="429"/>
      <c r="DG49" s="429"/>
      <c r="DH49" s="429"/>
      <c r="DI49" s="429"/>
      <c r="DJ49" s="429"/>
    </row>
    <row r="50" spans="2:114" ht="30" customHeight="1" x14ac:dyDescent="0.15">
      <c r="B50" s="338"/>
      <c r="C50" s="339"/>
      <c r="D50" s="339"/>
      <c r="E50" s="339"/>
      <c r="F50" s="340"/>
      <c r="G50" s="272"/>
      <c r="H50" s="273"/>
      <c r="I50" s="273"/>
      <c r="J50" s="273"/>
      <c r="K50" s="274"/>
      <c r="L50" s="283"/>
      <c r="M50" s="284"/>
      <c r="N50" s="285"/>
      <c r="O50" s="283"/>
      <c r="P50" s="284"/>
      <c r="Q50" s="284"/>
      <c r="R50" s="284"/>
      <c r="S50" s="284"/>
      <c r="T50" s="284"/>
      <c r="U50" s="285"/>
      <c r="V50" s="229"/>
      <c r="W50" s="230"/>
      <c r="X50" s="231"/>
      <c r="Y50" s="229"/>
      <c r="Z50" s="230"/>
      <c r="AA50" s="231"/>
      <c r="AB50" s="229"/>
      <c r="AC50" s="230"/>
      <c r="AD50" s="23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717"/>
      <c r="CE50" s="717"/>
      <c r="CF50" s="717"/>
      <c r="CG50" s="717"/>
      <c r="CH50" s="248"/>
      <c r="CI50" s="248"/>
      <c r="CJ50" s="248"/>
      <c r="CK50" s="226">
        <f t="shared" si="3"/>
        <v>0</v>
      </c>
      <c r="CL50" s="227"/>
      <c r="CM50" s="227"/>
      <c r="CN50" s="227"/>
      <c r="CO50" s="227"/>
      <c r="CP50" s="227"/>
      <c r="CQ50" s="228"/>
      <c r="CR50" s="226"/>
      <c r="CS50" s="227"/>
      <c r="CT50" s="227"/>
      <c r="CU50" s="227"/>
      <c r="CV50" s="227"/>
      <c r="CW50" s="227"/>
      <c r="CX50" s="227"/>
      <c r="CY50" s="228"/>
      <c r="CZ50" s="15"/>
      <c r="DA50" s="15"/>
      <c r="DB50" s="15"/>
      <c r="DC50" s="15"/>
      <c r="DD50" s="429">
        <f t="shared" si="1"/>
        <v>3000000</v>
      </c>
      <c r="DE50" s="429"/>
      <c r="DF50" s="429"/>
      <c r="DG50" s="429"/>
      <c r="DH50" s="429"/>
      <c r="DI50" s="429"/>
      <c r="DJ50" s="429"/>
    </row>
    <row r="51" spans="2:114" ht="30" customHeight="1" x14ac:dyDescent="0.15">
      <c r="B51" s="628"/>
      <c r="C51" s="628"/>
      <c r="D51" s="628"/>
      <c r="E51" s="628"/>
      <c r="F51" s="628"/>
      <c r="G51" s="629"/>
      <c r="H51" s="629"/>
      <c r="I51" s="629"/>
      <c r="J51" s="629"/>
      <c r="K51" s="629"/>
      <c r="L51" s="630"/>
      <c r="M51" s="630"/>
      <c r="N51" s="630"/>
      <c r="O51" s="630"/>
      <c r="P51" s="630"/>
      <c r="Q51" s="630"/>
      <c r="R51" s="630"/>
      <c r="S51" s="630"/>
      <c r="T51" s="630"/>
      <c r="U51" s="630"/>
      <c r="V51" s="568"/>
      <c r="W51" s="568"/>
      <c r="X51" s="568"/>
      <c r="Y51" s="568"/>
      <c r="Z51" s="568"/>
      <c r="AA51" s="568"/>
      <c r="AB51" s="568"/>
      <c r="AC51" s="568"/>
      <c r="AD51" s="568"/>
      <c r="AE51" s="718"/>
      <c r="AF51" s="718"/>
      <c r="AG51" s="718"/>
      <c r="AH51" s="718"/>
      <c r="AI51" s="718"/>
      <c r="AJ51" s="718"/>
      <c r="AK51" s="718"/>
      <c r="AL51" s="718"/>
      <c r="AM51" s="718"/>
      <c r="AN51" s="718"/>
      <c r="AO51" s="718"/>
      <c r="AP51" s="718"/>
      <c r="AQ51" s="718"/>
      <c r="AR51" s="718"/>
      <c r="AS51" s="718"/>
      <c r="AT51" s="718"/>
      <c r="AU51" s="718"/>
      <c r="AV51" s="718"/>
      <c r="AW51" s="718"/>
      <c r="AX51" s="718"/>
      <c r="AY51" s="718"/>
      <c r="AZ51" s="718"/>
      <c r="BA51" s="718"/>
      <c r="BB51" s="718"/>
      <c r="BC51" s="718"/>
      <c r="BD51" s="718"/>
      <c r="BE51" s="718"/>
      <c r="BF51" s="718"/>
      <c r="BG51" s="718"/>
      <c r="BH51" s="718"/>
      <c r="BI51" s="718"/>
      <c r="BJ51" s="718"/>
      <c r="BK51" s="718"/>
      <c r="BL51" s="718"/>
      <c r="BM51" s="718"/>
      <c r="BN51" s="718"/>
      <c r="BO51" s="718"/>
      <c r="BP51" s="718"/>
      <c r="BQ51" s="718"/>
      <c r="BR51" s="718"/>
      <c r="BS51" s="718"/>
      <c r="BT51" s="718"/>
      <c r="BU51" s="718"/>
      <c r="BV51" s="718"/>
      <c r="BW51" s="718"/>
      <c r="BX51" s="718"/>
      <c r="BY51" s="718"/>
      <c r="BZ51" s="718"/>
      <c r="CA51" s="718"/>
      <c r="CB51" s="718"/>
      <c r="CC51" s="718"/>
      <c r="CD51" s="719"/>
      <c r="CE51" s="719"/>
      <c r="CF51" s="719"/>
      <c r="CG51" s="719"/>
      <c r="CH51" s="720"/>
      <c r="CI51" s="720"/>
      <c r="CJ51" s="720"/>
      <c r="CK51" s="556">
        <f>SUM(CK4:CQ50)</f>
        <v>0</v>
      </c>
      <c r="CL51" s="556"/>
      <c r="CM51" s="556"/>
      <c r="CN51" s="556"/>
      <c r="CO51" s="556"/>
      <c r="CP51" s="556"/>
      <c r="CQ51" s="556"/>
      <c r="CR51" s="556"/>
      <c r="CS51" s="556"/>
      <c r="CT51" s="556"/>
      <c r="CU51" s="556"/>
      <c r="CV51" s="556"/>
      <c r="CW51" s="556"/>
      <c r="CX51" s="556"/>
      <c r="CY51" s="556"/>
      <c r="CZ51" s="15"/>
      <c r="DA51" s="15"/>
      <c r="DB51" s="15"/>
      <c r="DC51" s="15"/>
      <c r="DD51" s="627"/>
      <c r="DE51" s="627"/>
      <c r="DF51" s="627"/>
      <c r="DG51" s="627"/>
      <c r="DH51" s="627"/>
      <c r="DI51" s="627"/>
      <c r="DJ51" s="627"/>
    </row>
    <row r="52" spans="2:114" x14ac:dyDescent="0.15">
      <c r="K52" s="16"/>
      <c r="L52" s="16"/>
      <c r="M52" s="16"/>
      <c r="N52" s="17"/>
      <c r="O52" s="12"/>
      <c r="P52" s="12"/>
      <c r="Q52" s="12"/>
      <c r="R52" s="12"/>
      <c r="S52" s="12"/>
      <c r="T52" s="12"/>
      <c r="U52" s="12"/>
      <c r="V52" s="12"/>
      <c r="W52" s="12"/>
      <c r="X52" s="12"/>
      <c r="Y52" s="12"/>
      <c r="Z52" s="12"/>
      <c r="AA52" s="12"/>
      <c r="AB52" s="12"/>
      <c r="AC52" s="18"/>
      <c r="AD52" s="18"/>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5"/>
      <c r="CZ52" s="15"/>
      <c r="DA52" s="15"/>
      <c r="DB52" s="15"/>
      <c r="DC52" s="15"/>
      <c r="DD52" s="15"/>
    </row>
    <row r="53" spans="2:114" x14ac:dyDescent="0.15">
      <c r="K53" s="16"/>
      <c r="L53" s="16"/>
      <c r="M53" s="16"/>
      <c r="N53" s="17"/>
      <c r="O53" s="12"/>
      <c r="P53" s="12"/>
      <c r="Q53" s="12"/>
      <c r="R53" s="12"/>
      <c r="S53" s="12"/>
      <c r="T53" s="12"/>
      <c r="U53" s="12"/>
      <c r="V53" s="12"/>
      <c r="W53" s="12"/>
      <c r="X53" s="12"/>
      <c r="Y53" s="12"/>
      <c r="Z53" s="12"/>
      <c r="AA53" s="12"/>
      <c r="AB53" s="12"/>
      <c r="AC53" s="18"/>
      <c r="AD53" s="18"/>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5"/>
      <c r="CZ53" s="15"/>
      <c r="DA53" s="15"/>
      <c r="DB53" s="15"/>
      <c r="DC53" s="15"/>
      <c r="DD53" s="15"/>
    </row>
    <row r="54" spans="2:114" x14ac:dyDescent="0.15">
      <c r="K54" s="16"/>
      <c r="L54" s="16"/>
      <c r="M54" s="16"/>
      <c r="N54" s="17"/>
      <c r="O54" s="12"/>
      <c r="P54" s="12"/>
      <c r="Q54" s="12"/>
      <c r="R54" s="12"/>
      <c r="S54" s="12"/>
      <c r="T54" s="12"/>
      <c r="U54" s="12"/>
      <c r="V54" s="12"/>
      <c r="W54" s="12"/>
      <c r="X54" s="12"/>
      <c r="Y54" s="12"/>
      <c r="Z54" s="12"/>
      <c r="AA54" s="12"/>
      <c r="AB54" s="12"/>
      <c r="AC54" s="18"/>
      <c r="AD54" s="18"/>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5"/>
      <c r="CZ54" s="15"/>
      <c r="DA54" s="15"/>
      <c r="DB54" s="15"/>
      <c r="DC54" s="15"/>
      <c r="DD54" s="15"/>
    </row>
    <row r="55" spans="2:114" x14ac:dyDescent="0.15">
      <c r="K55" s="16"/>
      <c r="L55" s="16"/>
      <c r="M55" s="16"/>
      <c r="N55" s="17"/>
      <c r="O55" s="12"/>
      <c r="P55" s="12"/>
      <c r="Q55" s="12"/>
      <c r="R55" s="12"/>
      <c r="S55" s="12"/>
      <c r="T55" s="12"/>
      <c r="U55" s="12"/>
      <c r="V55" s="12"/>
      <c r="W55" s="12"/>
      <c r="X55" s="12"/>
      <c r="Y55" s="12"/>
      <c r="Z55" s="12"/>
      <c r="AA55" s="12"/>
      <c r="AB55" s="12"/>
      <c r="AC55" s="18"/>
      <c r="AD55" s="18"/>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5"/>
      <c r="CZ55" s="15"/>
      <c r="DA55" s="15"/>
      <c r="DB55" s="15"/>
      <c r="DC55" s="15"/>
      <c r="DD55" s="15"/>
    </row>
    <row r="56" spans="2:114" x14ac:dyDescent="0.15">
      <c r="K56" s="16"/>
      <c r="L56" s="16"/>
      <c r="M56" s="16"/>
      <c r="N56" s="17"/>
      <c r="O56" s="12"/>
      <c r="P56" s="12"/>
      <c r="Q56" s="12"/>
      <c r="R56" s="12"/>
      <c r="S56" s="12"/>
      <c r="T56" s="12"/>
      <c r="U56" s="12"/>
      <c r="V56" s="12"/>
      <c r="W56" s="12"/>
      <c r="X56" s="12"/>
      <c r="Y56" s="12"/>
      <c r="Z56" s="12"/>
      <c r="AA56" s="12"/>
      <c r="AB56" s="12"/>
      <c r="AC56" s="18"/>
      <c r="AD56" s="18"/>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5"/>
      <c r="CZ56" s="15"/>
      <c r="DA56" s="15"/>
      <c r="DB56" s="15"/>
      <c r="DC56" s="15"/>
      <c r="DD56" s="15"/>
    </row>
    <row r="57" spans="2:114" x14ac:dyDescent="0.15">
      <c r="K57" s="16"/>
      <c r="L57" s="16"/>
      <c r="M57" s="16"/>
      <c r="N57" s="17"/>
      <c r="O57" s="12"/>
      <c r="P57" s="12"/>
      <c r="Q57" s="12"/>
      <c r="R57" s="12"/>
      <c r="S57" s="12"/>
      <c r="T57" s="12"/>
      <c r="U57" s="12"/>
      <c r="V57" s="12"/>
      <c r="W57" s="12"/>
      <c r="X57" s="12"/>
      <c r="Y57" s="12"/>
      <c r="Z57" s="12"/>
      <c r="AA57" s="12"/>
      <c r="AB57" s="12"/>
      <c r="AC57" s="18"/>
      <c r="AD57" s="18"/>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5"/>
      <c r="CZ57" s="15"/>
      <c r="DA57" s="15"/>
      <c r="DB57" s="15"/>
      <c r="DC57" s="15"/>
      <c r="DD57" s="15"/>
    </row>
    <row r="58" spans="2:114" x14ac:dyDescent="0.15">
      <c r="K58" s="16"/>
      <c r="L58" s="16"/>
      <c r="M58" s="16"/>
      <c r="N58" s="17"/>
      <c r="O58" s="12"/>
      <c r="P58" s="12"/>
      <c r="Q58" s="12"/>
      <c r="R58" s="12"/>
      <c r="S58" s="12"/>
      <c r="T58" s="12"/>
      <c r="U58" s="12"/>
      <c r="V58" s="12"/>
      <c r="W58" s="12"/>
      <c r="X58" s="12"/>
      <c r="Y58" s="12"/>
      <c r="Z58" s="12"/>
      <c r="AA58" s="12"/>
      <c r="AB58" s="12"/>
      <c r="AC58" s="18"/>
      <c r="AD58" s="18"/>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5"/>
      <c r="CZ58" s="15"/>
      <c r="DA58" s="15"/>
      <c r="DB58" s="15"/>
      <c r="DC58" s="15"/>
      <c r="DD58" s="15"/>
    </row>
    <row r="59" spans="2:114" x14ac:dyDescent="0.15">
      <c r="K59" s="16"/>
      <c r="L59" s="16"/>
      <c r="M59" s="16"/>
      <c r="N59" s="17"/>
      <c r="O59" s="12"/>
      <c r="P59" s="12"/>
      <c r="Q59" s="12"/>
      <c r="R59" s="12"/>
      <c r="S59" s="12"/>
      <c r="T59" s="12"/>
      <c r="U59" s="12"/>
      <c r="V59" s="12"/>
      <c r="W59" s="12"/>
      <c r="X59" s="12"/>
      <c r="Y59" s="12"/>
      <c r="Z59" s="12"/>
      <c r="AA59" s="12"/>
      <c r="AB59" s="12"/>
      <c r="AC59" s="18"/>
      <c r="AD59" s="18"/>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5"/>
      <c r="CZ59" s="15"/>
      <c r="DA59" s="15"/>
      <c r="DB59" s="15"/>
      <c r="DC59" s="15"/>
      <c r="DD59" s="15"/>
    </row>
    <row r="60" spans="2:114" x14ac:dyDescent="0.15">
      <c r="K60" s="16"/>
      <c r="L60" s="16"/>
      <c r="M60" s="16"/>
      <c r="N60" s="17"/>
      <c r="O60" s="12"/>
      <c r="P60" s="12"/>
      <c r="Q60" s="12"/>
      <c r="R60" s="12"/>
      <c r="S60" s="12"/>
      <c r="T60" s="12"/>
      <c r="U60" s="12"/>
      <c r="V60" s="12"/>
      <c r="W60" s="12"/>
      <c r="X60" s="12"/>
      <c r="Y60" s="12"/>
      <c r="Z60" s="12"/>
      <c r="AA60" s="12"/>
      <c r="AB60" s="12"/>
      <c r="AC60" s="18"/>
      <c r="AD60" s="18"/>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5"/>
      <c r="CZ60" s="15"/>
      <c r="DA60" s="15"/>
      <c r="DB60" s="15"/>
      <c r="DC60" s="15"/>
      <c r="DD60" s="15"/>
    </row>
    <row r="61" spans="2:114" x14ac:dyDescent="0.15">
      <c r="K61" s="16"/>
      <c r="L61" s="16"/>
      <c r="M61" s="16"/>
      <c r="N61" s="17"/>
      <c r="O61" s="12"/>
      <c r="P61" s="12"/>
      <c r="Q61" s="12"/>
      <c r="R61" s="12"/>
      <c r="S61" s="12"/>
      <c r="T61" s="12"/>
      <c r="U61" s="12"/>
      <c r="V61" s="12"/>
      <c r="W61" s="12"/>
      <c r="X61" s="12"/>
      <c r="Y61" s="12"/>
      <c r="Z61" s="12"/>
      <c r="AA61" s="12"/>
      <c r="AB61" s="12"/>
      <c r="AC61" s="18"/>
      <c r="AD61" s="18"/>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5"/>
      <c r="CZ61" s="15"/>
      <c r="DA61" s="15"/>
      <c r="DB61" s="15"/>
      <c r="DC61" s="15"/>
      <c r="DD61" s="15"/>
    </row>
    <row r="62" spans="2:114" x14ac:dyDescent="0.15">
      <c r="K62" s="16"/>
      <c r="L62" s="16"/>
      <c r="M62" s="16"/>
      <c r="N62" s="17"/>
      <c r="O62" s="12"/>
      <c r="P62" s="12"/>
      <c r="Q62" s="12"/>
      <c r="R62" s="12"/>
      <c r="S62" s="12"/>
      <c r="T62" s="12"/>
      <c r="U62" s="12"/>
      <c r="V62" s="12"/>
      <c r="W62" s="12"/>
      <c r="X62" s="12"/>
      <c r="Y62" s="12"/>
      <c r="Z62" s="12"/>
      <c r="AA62" s="12"/>
      <c r="AB62" s="12"/>
      <c r="AC62" s="18"/>
      <c r="AD62" s="18"/>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5"/>
      <c r="CZ62" s="15"/>
      <c r="DA62" s="15"/>
      <c r="DB62" s="15"/>
      <c r="DC62" s="15"/>
      <c r="DD62" s="15"/>
    </row>
    <row r="63" spans="2:114" x14ac:dyDescent="0.15">
      <c r="K63" s="16"/>
      <c r="L63" s="16"/>
      <c r="M63" s="16"/>
      <c r="N63" s="17"/>
      <c r="O63" s="12"/>
      <c r="P63" s="12"/>
      <c r="Q63" s="12"/>
      <c r="R63" s="12"/>
      <c r="S63" s="12"/>
      <c r="T63" s="12"/>
      <c r="U63" s="12"/>
      <c r="V63" s="12"/>
      <c r="W63" s="12"/>
      <c r="X63" s="12"/>
      <c r="Y63" s="12"/>
      <c r="Z63" s="12"/>
      <c r="AA63" s="12"/>
      <c r="AB63" s="12"/>
      <c r="AC63" s="18"/>
      <c r="AD63" s="18"/>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5"/>
      <c r="CZ63" s="15"/>
      <c r="DA63" s="15"/>
      <c r="DB63" s="15"/>
      <c r="DC63" s="15"/>
      <c r="DD63" s="15"/>
    </row>
    <row r="64" spans="2:114" x14ac:dyDescent="0.15">
      <c r="K64" s="16"/>
      <c r="L64" s="16"/>
      <c r="M64" s="16"/>
      <c r="N64" s="17"/>
      <c r="O64" s="12"/>
      <c r="P64" s="12"/>
      <c r="Q64" s="12"/>
      <c r="R64" s="12"/>
      <c r="S64" s="12"/>
      <c r="T64" s="12"/>
      <c r="U64" s="12"/>
      <c r="V64" s="12"/>
      <c r="W64" s="12"/>
      <c r="X64" s="12"/>
      <c r="Y64" s="12"/>
      <c r="Z64" s="12"/>
      <c r="AA64" s="12"/>
      <c r="AB64" s="12"/>
      <c r="AC64" s="18"/>
      <c r="AD64" s="18"/>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5"/>
      <c r="CZ64" s="15"/>
      <c r="DA64" s="15"/>
      <c r="DB64" s="15"/>
      <c r="DC64" s="15"/>
      <c r="DD64" s="15"/>
    </row>
    <row r="65" spans="1:108" x14ac:dyDescent="0.15">
      <c r="K65" s="16"/>
      <c r="L65" s="16"/>
      <c r="M65" s="16"/>
      <c r="N65" s="17"/>
      <c r="O65" s="12"/>
      <c r="P65" s="12"/>
      <c r="Q65" s="12"/>
      <c r="R65" s="12"/>
      <c r="S65" s="12"/>
      <c r="T65" s="12"/>
      <c r="U65" s="12"/>
      <c r="V65" s="12"/>
      <c r="W65" s="12"/>
      <c r="X65" s="12"/>
      <c r="Y65" s="12"/>
      <c r="Z65" s="12"/>
      <c r="AA65" s="12"/>
      <c r="AB65" s="12"/>
      <c r="AC65" s="18"/>
      <c r="AD65" s="18"/>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5"/>
      <c r="CZ65" s="15"/>
      <c r="DA65" s="15"/>
      <c r="DB65" s="15"/>
      <c r="DC65" s="15"/>
      <c r="DD65" s="15"/>
    </row>
    <row r="66" spans="1:108" x14ac:dyDescent="0.15">
      <c r="K66" s="16"/>
      <c r="L66" s="16"/>
      <c r="M66" s="16"/>
      <c r="N66" s="17"/>
      <c r="O66" s="12"/>
      <c r="P66" s="12"/>
      <c r="Q66" s="12"/>
      <c r="R66" s="12"/>
      <c r="S66" s="12"/>
      <c r="T66" s="12"/>
      <c r="U66" s="12"/>
      <c r="V66" s="12"/>
      <c r="W66" s="12"/>
      <c r="X66" s="12"/>
      <c r="Y66" s="12"/>
      <c r="Z66" s="12"/>
      <c r="AA66" s="12"/>
      <c r="AB66" s="12"/>
      <c r="AC66" s="18"/>
      <c r="AD66" s="18"/>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5"/>
      <c r="CZ66" s="15"/>
      <c r="DA66" s="15"/>
      <c r="DB66" s="15"/>
      <c r="DC66" s="15"/>
      <c r="DD66" s="15"/>
    </row>
    <row r="67" spans="1:108" x14ac:dyDescent="0.15">
      <c r="K67" s="16"/>
      <c r="L67" s="16"/>
      <c r="M67" s="16"/>
      <c r="N67" s="17"/>
      <c r="O67" s="12"/>
      <c r="P67" s="12"/>
      <c r="Q67" s="12"/>
      <c r="R67" s="12"/>
      <c r="S67" s="12"/>
      <c r="T67" s="12"/>
      <c r="U67" s="12"/>
      <c r="V67" s="12"/>
      <c r="W67" s="12"/>
      <c r="X67" s="12"/>
      <c r="Y67" s="12"/>
      <c r="Z67" s="12"/>
      <c r="AA67" s="12"/>
      <c r="AB67" s="12"/>
      <c r="AC67" s="18"/>
      <c r="AD67" s="18"/>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5"/>
      <c r="CZ67" s="15"/>
      <c r="DA67" s="15"/>
      <c r="DB67" s="15"/>
      <c r="DC67" s="15"/>
      <c r="DD67" s="15"/>
    </row>
    <row r="68" spans="1:108" x14ac:dyDescent="0.15">
      <c r="K68" s="16"/>
      <c r="L68" s="16"/>
      <c r="M68" s="16"/>
      <c r="N68" s="17"/>
      <c r="O68" s="12"/>
      <c r="P68" s="12"/>
      <c r="Q68" s="12"/>
      <c r="R68" s="12"/>
      <c r="S68" s="12"/>
      <c r="T68" s="12"/>
      <c r="U68" s="12"/>
      <c r="V68" s="12"/>
      <c r="W68" s="12"/>
      <c r="X68" s="12"/>
      <c r="Y68" s="12"/>
      <c r="Z68" s="12"/>
      <c r="AA68" s="12"/>
      <c r="AB68" s="12"/>
      <c r="AC68" s="18"/>
      <c r="AD68" s="18"/>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5"/>
      <c r="CZ68" s="15"/>
      <c r="DA68" s="15"/>
      <c r="DB68" s="15"/>
      <c r="DC68" s="15"/>
      <c r="DD68" s="15"/>
    </row>
    <row r="69" spans="1:108" x14ac:dyDescent="0.15">
      <c r="K69" s="16"/>
      <c r="L69" s="16"/>
      <c r="M69" s="16"/>
      <c r="N69" s="17"/>
      <c r="O69" s="12"/>
      <c r="P69" s="12"/>
      <c r="Q69" s="12"/>
      <c r="R69" s="12"/>
      <c r="S69" s="12"/>
      <c r="T69" s="12"/>
      <c r="U69" s="12"/>
      <c r="V69" s="12"/>
      <c r="W69" s="12"/>
      <c r="X69" s="12"/>
      <c r="Y69" s="12"/>
      <c r="Z69" s="12"/>
      <c r="AA69" s="12"/>
      <c r="AB69" s="12"/>
      <c r="AC69" s="18"/>
      <c r="AD69" s="18"/>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5"/>
      <c r="CZ69" s="15"/>
      <c r="DA69" s="15"/>
      <c r="DB69" s="15"/>
      <c r="DC69" s="15"/>
      <c r="DD69" s="15"/>
    </row>
    <row r="70" spans="1:108" x14ac:dyDescent="0.15">
      <c r="K70" s="16"/>
      <c r="L70" s="16"/>
      <c r="M70" s="16"/>
      <c r="N70" s="17"/>
      <c r="O70" s="12"/>
      <c r="P70" s="12"/>
      <c r="Q70" s="12"/>
      <c r="R70" s="12"/>
      <c r="S70" s="12"/>
      <c r="T70" s="12"/>
      <c r="U70" s="12"/>
      <c r="V70" s="12"/>
      <c r="W70" s="12"/>
      <c r="X70" s="12"/>
      <c r="Y70" s="12"/>
      <c r="Z70" s="12"/>
      <c r="AA70" s="12"/>
      <c r="AB70" s="12"/>
      <c r="AC70" s="18"/>
      <c r="AD70" s="18"/>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5"/>
      <c r="CZ70" s="15"/>
      <c r="DA70" s="15"/>
      <c r="DB70" s="15"/>
      <c r="DC70" s="15"/>
      <c r="DD70" s="15"/>
    </row>
    <row r="71" spans="1:108" x14ac:dyDescent="0.15">
      <c r="K71" s="16"/>
      <c r="L71" s="16"/>
      <c r="M71" s="16"/>
      <c r="N71" s="17"/>
      <c r="O71" s="12"/>
      <c r="P71" s="12"/>
      <c r="Q71" s="12"/>
      <c r="R71" s="12"/>
      <c r="S71" s="12"/>
      <c r="T71" s="12"/>
      <c r="U71" s="12"/>
      <c r="V71" s="12"/>
      <c r="W71" s="12"/>
      <c r="X71" s="12"/>
      <c r="Y71" s="12"/>
      <c r="Z71" s="12"/>
      <c r="AA71" s="12"/>
      <c r="AB71" s="12"/>
      <c r="AC71" s="18"/>
      <c r="AD71" s="18"/>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5"/>
      <c r="CZ71" s="15"/>
      <c r="DA71" s="15"/>
      <c r="DB71" s="15"/>
      <c r="DC71" s="15"/>
      <c r="DD71" s="15"/>
    </row>
    <row r="72" spans="1:108" x14ac:dyDescent="0.15">
      <c r="K72" s="16"/>
      <c r="L72" s="16"/>
      <c r="M72" s="16"/>
      <c r="N72" s="17"/>
      <c r="O72" s="12"/>
      <c r="P72" s="12"/>
      <c r="Q72" s="12"/>
      <c r="R72" s="12"/>
      <c r="S72" s="12"/>
      <c r="T72" s="12"/>
      <c r="U72" s="12"/>
      <c r="V72" s="12"/>
      <c r="W72" s="12"/>
      <c r="X72" s="12"/>
      <c r="Y72" s="12"/>
      <c r="Z72" s="12"/>
      <c r="AA72" s="12"/>
      <c r="AB72" s="12"/>
      <c r="AC72" s="18"/>
      <c r="AD72" s="18"/>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5"/>
      <c r="CZ72" s="15"/>
      <c r="DA72" s="15"/>
      <c r="DB72" s="15"/>
      <c r="DC72" s="15"/>
      <c r="DD72" s="15"/>
    </row>
    <row r="73" spans="1:108" x14ac:dyDescent="0.15">
      <c r="K73" s="16"/>
      <c r="L73" s="16"/>
      <c r="M73" s="16"/>
      <c r="N73" s="17"/>
      <c r="O73" s="12"/>
      <c r="P73" s="12"/>
      <c r="Q73" s="12"/>
      <c r="R73" s="12"/>
      <c r="S73" s="12"/>
      <c r="T73" s="12"/>
      <c r="U73" s="12"/>
      <c r="V73" s="12"/>
      <c r="W73" s="12"/>
      <c r="X73" s="12"/>
      <c r="Y73" s="12"/>
      <c r="Z73" s="12"/>
      <c r="AA73" s="12"/>
      <c r="AB73" s="12"/>
      <c r="AC73" s="18"/>
      <c r="AD73" s="18"/>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5"/>
      <c r="CZ73" s="15"/>
      <c r="DA73" s="15"/>
      <c r="DB73" s="15"/>
      <c r="DC73" s="15"/>
      <c r="DD73" s="15"/>
    </row>
    <row r="74" spans="1:108" x14ac:dyDescent="0.15">
      <c r="K74" s="16"/>
      <c r="L74" s="16"/>
      <c r="M74" s="16"/>
      <c r="N74" s="17"/>
      <c r="O74" s="12"/>
      <c r="P74" s="12"/>
      <c r="Q74" s="12"/>
      <c r="R74" s="12"/>
      <c r="S74" s="12"/>
      <c r="T74" s="12"/>
      <c r="U74" s="12"/>
      <c r="V74" s="12"/>
      <c r="W74" s="12"/>
      <c r="X74" s="12"/>
      <c r="Y74" s="12"/>
      <c r="Z74" s="12"/>
      <c r="AA74" s="12"/>
      <c r="AB74" s="12"/>
      <c r="AC74" s="18"/>
      <c r="AD74" s="18"/>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5"/>
      <c r="CZ74" s="15"/>
      <c r="DA74" s="15"/>
      <c r="DB74" s="15"/>
      <c r="DC74" s="15"/>
      <c r="DD74" s="15"/>
    </row>
    <row r="75" spans="1:108" s="2" customFormat="1" ht="18" customHeight="1" x14ac:dyDescent="0.15">
      <c r="A75" s="4"/>
      <c r="K75" s="16"/>
      <c r="L75" s="16"/>
      <c r="M75" s="16"/>
      <c r="N75" s="17"/>
      <c r="O75" s="12"/>
      <c r="P75" s="12"/>
      <c r="Q75" s="12"/>
      <c r="R75" s="12"/>
      <c r="S75" s="12"/>
      <c r="T75" s="12"/>
      <c r="U75" s="12"/>
      <c r="V75" s="12"/>
      <c r="W75" s="12"/>
      <c r="X75" s="12"/>
      <c r="Y75" s="12"/>
      <c r="Z75" s="12"/>
      <c r="AA75" s="12"/>
      <c r="AB75" s="12"/>
      <c r="AC75" s="18"/>
      <c r="AD75" s="18"/>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5"/>
      <c r="CZ75" s="15"/>
      <c r="DA75" s="15"/>
      <c r="DB75" s="15"/>
      <c r="DC75" s="15"/>
      <c r="DD75" s="15"/>
    </row>
    <row r="76" spans="1:108" x14ac:dyDescent="0.15">
      <c r="K76" s="16"/>
      <c r="L76" s="16"/>
      <c r="M76" s="16"/>
      <c r="N76" s="17"/>
      <c r="O76" s="12"/>
      <c r="P76" s="12"/>
      <c r="Q76" s="12"/>
      <c r="R76" s="12"/>
      <c r="S76" s="12"/>
      <c r="T76" s="12"/>
      <c r="U76" s="12"/>
      <c r="V76" s="12"/>
      <c r="W76" s="12"/>
      <c r="X76" s="12"/>
      <c r="Y76" s="12"/>
      <c r="Z76" s="12"/>
      <c r="AA76" s="12"/>
      <c r="AB76" s="12"/>
      <c r="AC76" s="18"/>
      <c r="AD76" s="18"/>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5"/>
      <c r="CZ76" s="15"/>
      <c r="DA76" s="15"/>
      <c r="DB76" s="15"/>
      <c r="DC76" s="15"/>
      <c r="DD76" s="15"/>
    </row>
    <row r="77" spans="1:108" x14ac:dyDescent="0.15">
      <c r="K77" s="16"/>
      <c r="L77" s="16"/>
      <c r="M77" s="16"/>
      <c r="N77" s="17"/>
      <c r="O77" s="12"/>
      <c r="P77" s="12"/>
      <c r="Q77" s="12"/>
      <c r="R77" s="12"/>
      <c r="S77" s="12"/>
      <c r="T77" s="12"/>
      <c r="U77" s="12"/>
      <c r="V77" s="12"/>
      <c r="W77" s="12"/>
      <c r="X77" s="12"/>
      <c r="Y77" s="12"/>
      <c r="Z77" s="12"/>
      <c r="AA77" s="12"/>
      <c r="AB77" s="12"/>
      <c r="AC77" s="18"/>
      <c r="AD77" s="18"/>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5"/>
      <c r="CZ77" s="15"/>
      <c r="DA77" s="15"/>
      <c r="DB77" s="15"/>
      <c r="DC77" s="15"/>
      <c r="DD77" s="15"/>
    </row>
    <row r="78" spans="1:108" x14ac:dyDescent="0.15">
      <c r="K78" s="16"/>
      <c r="L78" s="16"/>
      <c r="M78" s="16"/>
      <c r="N78" s="17"/>
      <c r="O78" s="12"/>
      <c r="P78" s="12"/>
      <c r="Q78" s="12"/>
      <c r="R78" s="12"/>
      <c r="S78" s="12"/>
      <c r="T78" s="12"/>
      <c r="U78" s="12"/>
      <c r="V78" s="12"/>
      <c r="W78" s="12"/>
      <c r="X78" s="12"/>
      <c r="Y78" s="12"/>
      <c r="Z78" s="12"/>
      <c r="AA78" s="12"/>
      <c r="AB78" s="12"/>
      <c r="AC78" s="18"/>
      <c r="AD78" s="18"/>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5"/>
      <c r="CZ78" s="15"/>
      <c r="DA78" s="15"/>
      <c r="DB78" s="15"/>
      <c r="DC78" s="15"/>
      <c r="DD78" s="15"/>
    </row>
    <row r="79" spans="1:108" x14ac:dyDescent="0.15">
      <c r="K79" s="16"/>
      <c r="L79" s="16"/>
      <c r="M79" s="16"/>
      <c r="N79" s="17"/>
      <c r="O79" s="12"/>
      <c r="P79" s="12"/>
      <c r="Q79" s="12"/>
      <c r="R79" s="12"/>
      <c r="S79" s="12"/>
      <c r="T79" s="12"/>
      <c r="U79" s="12"/>
      <c r="V79" s="12"/>
      <c r="W79" s="12"/>
      <c r="X79" s="12"/>
      <c r="Y79" s="12"/>
      <c r="Z79" s="12"/>
      <c r="AA79" s="12"/>
      <c r="AB79" s="12"/>
      <c r="AC79" s="18"/>
      <c r="AD79" s="18"/>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5"/>
      <c r="CZ79" s="15"/>
      <c r="DA79" s="15"/>
      <c r="DB79" s="15"/>
      <c r="DC79" s="15"/>
      <c r="DD79" s="15"/>
    </row>
    <row r="80" spans="1:108" x14ac:dyDescent="0.15">
      <c r="K80" s="16"/>
      <c r="L80" s="16"/>
      <c r="M80" s="16"/>
      <c r="N80" s="17"/>
      <c r="O80" s="12"/>
      <c r="P80" s="12"/>
      <c r="Q80" s="12"/>
      <c r="R80" s="12"/>
      <c r="S80" s="12"/>
      <c r="T80" s="12"/>
      <c r="U80" s="12"/>
      <c r="V80" s="12"/>
      <c r="W80" s="12"/>
      <c r="X80" s="12"/>
      <c r="Y80" s="12"/>
      <c r="Z80" s="12"/>
      <c r="AA80" s="12"/>
      <c r="AB80" s="12"/>
      <c r="AC80" s="18"/>
      <c r="AD80" s="18"/>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5"/>
      <c r="CZ80" s="15"/>
      <c r="DA80" s="15"/>
      <c r="DB80" s="15"/>
      <c r="DC80" s="15"/>
      <c r="DD80" s="15"/>
    </row>
    <row r="81" spans="11:108" x14ac:dyDescent="0.15">
      <c r="K81" s="16"/>
      <c r="L81" s="16"/>
      <c r="M81" s="16"/>
      <c r="N81" s="17"/>
      <c r="O81" s="12"/>
      <c r="P81" s="12"/>
      <c r="Q81" s="12"/>
      <c r="R81" s="12"/>
      <c r="S81" s="12"/>
      <c r="T81" s="12"/>
      <c r="U81" s="12"/>
      <c r="V81" s="12"/>
      <c r="W81" s="12"/>
      <c r="X81" s="12"/>
      <c r="Y81" s="12"/>
      <c r="Z81" s="12"/>
      <c r="AA81" s="12"/>
      <c r="AB81" s="12"/>
      <c r="AC81" s="18"/>
      <c r="AD81" s="18"/>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5"/>
      <c r="CZ81" s="15"/>
      <c r="DA81" s="15"/>
      <c r="DB81" s="15"/>
      <c r="DC81" s="15"/>
      <c r="DD81" s="15"/>
    </row>
    <row r="82" spans="11:108" x14ac:dyDescent="0.15">
      <c r="K82" s="16"/>
      <c r="L82" s="16"/>
      <c r="M82" s="16"/>
      <c r="N82" s="17"/>
      <c r="O82" s="12"/>
      <c r="P82" s="12"/>
      <c r="Q82" s="12"/>
      <c r="R82" s="12"/>
      <c r="S82" s="12"/>
      <c r="T82" s="12"/>
      <c r="U82" s="12"/>
      <c r="V82" s="12"/>
      <c r="W82" s="12"/>
      <c r="X82" s="12"/>
      <c r="Y82" s="12"/>
      <c r="Z82" s="12"/>
      <c r="AA82" s="12"/>
      <c r="AB82" s="12"/>
      <c r="AC82" s="18"/>
      <c r="AD82" s="18"/>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5"/>
      <c r="CZ82" s="15"/>
      <c r="DA82" s="15"/>
      <c r="DB82" s="15"/>
      <c r="DC82" s="15"/>
      <c r="DD82" s="15"/>
    </row>
    <row r="83" spans="11:108" x14ac:dyDescent="0.15">
      <c r="K83" s="16"/>
      <c r="L83" s="16"/>
      <c r="M83" s="16"/>
      <c r="N83" s="17"/>
      <c r="O83" s="12"/>
      <c r="P83" s="12"/>
      <c r="Q83" s="12"/>
      <c r="R83" s="12"/>
      <c r="S83" s="12"/>
      <c r="T83" s="12"/>
      <c r="U83" s="12"/>
      <c r="V83" s="12"/>
      <c r="W83" s="12"/>
      <c r="X83" s="12"/>
      <c r="Y83" s="12"/>
      <c r="Z83" s="12"/>
      <c r="AA83" s="12"/>
      <c r="AB83" s="12"/>
      <c r="AC83" s="18"/>
      <c r="AD83" s="18"/>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5"/>
      <c r="CZ83" s="15"/>
      <c r="DA83" s="15"/>
      <c r="DB83" s="15"/>
      <c r="DC83" s="15"/>
      <c r="DD83" s="15"/>
    </row>
    <row r="84" spans="11:108" x14ac:dyDescent="0.15">
      <c r="K84" s="16"/>
      <c r="L84" s="16"/>
      <c r="M84" s="16"/>
      <c r="N84" s="17"/>
      <c r="O84" s="12"/>
      <c r="P84" s="12"/>
      <c r="Q84" s="12"/>
      <c r="R84" s="12"/>
      <c r="S84" s="12"/>
      <c r="T84" s="12"/>
      <c r="U84" s="12"/>
      <c r="V84" s="12"/>
      <c r="W84" s="12"/>
      <c r="X84" s="12"/>
      <c r="Y84" s="12"/>
      <c r="Z84" s="12"/>
      <c r="AA84" s="12"/>
      <c r="AB84" s="12"/>
      <c r="AC84" s="18"/>
      <c r="AD84" s="18"/>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5"/>
      <c r="CZ84" s="15"/>
      <c r="DA84" s="15"/>
      <c r="DB84" s="15"/>
      <c r="DC84" s="15"/>
      <c r="DD84" s="15"/>
    </row>
    <row r="85" spans="11:108" x14ac:dyDescent="0.15">
      <c r="K85" s="16"/>
      <c r="L85" s="16"/>
      <c r="M85" s="16"/>
      <c r="N85" s="17"/>
      <c r="O85" s="12"/>
      <c r="P85" s="12"/>
      <c r="Q85" s="12"/>
      <c r="R85" s="12"/>
      <c r="S85" s="12"/>
      <c r="T85" s="12"/>
      <c r="U85" s="12"/>
      <c r="V85" s="12"/>
      <c r="W85" s="12"/>
      <c r="X85" s="12"/>
      <c r="Y85" s="12"/>
      <c r="Z85" s="12"/>
      <c r="AA85" s="12"/>
      <c r="AB85" s="12"/>
      <c r="AC85" s="18"/>
      <c r="AD85" s="18"/>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5"/>
      <c r="CZ85" s="15"/>
      <c r="DA85" s="15"/>
      <c r="DB85" s="15"/>
      <c r="DC85" s="15"/>
      <c r="DD85" s="15"/>
    </row>
    <row r="86" spans="11:108" x14ac:dyDescent="0.15">
      <c r="K86" s="16"/>
      <c r="L86" s="16"/>
      <c r="M86" s="16"/>
      <c r="N86" s="17"/>
      <c r="O86" s="12"/>
      <c r="P86" s="12"/>
      <c r="Q86" s="12"/>
      <c r="R86" s="12"/>
      <c r="S86" s="12"/>
      <c r="T86" s="12"/>
      <c r="U86" s="12"/>
      <c r="V86" s="12"/>
      <c r="W86" s="12"/>
      <c r="X86" s="12"/>
      <c r="Y86" s="12"/>
      <c r="Z86" s="12"/>
      <c r="AA86" s="12"/>
      <c r="AB86" s="12"/>
      <c r="AC86" s="18"/>
      <c r="AD86" s="18"/>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5"/>
      <c r="CZ86" s="15"/>
      <c r="DA86" s="15"/>
      <c r="DB86" s="15"/>
      <c r="DC86" s="15"/>
      <c r="DD86" s="15"/>
    </row>
    <row r="87" spans="11:108" x14ac:dyDescent="0.15">
      <c r="K87" s="16"/>
      <c r="L87" s="16"/>
      <c r="M87" s="16"/>
      <c r="N87" s="17"/>
      <c r="O87" s="12"/>
      <c r="P87" s="12"/>
      <c r="Q87" s="12"/>
      <c r="R87" s="12"/>
      <c r="S87" s="12"/>
      <c r="T87" s="12"/>
      <c r="U87" s="12"/>
      <c r="V87" s="12"/>
      <c r="W87" s="12"/>
      <c r="X87" s="12"/>
      <c r="Y87" s="12"/>
      <c r="Z87" s="12"/>
      <c r="AA87" s="12"/>
      <c r="AB87" s="12"/>
      <c r="AC87" s="18"/>
      <c r="AD87" s="18"/>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5"/>
      <c r="CZ87" s="15"/>
      <c r="DA87" s="15"/>
      <c r="DB87" s="15"/>
      <c r="DC87" s="15"/>
      <c r="DD87" s="15"/>
    </row>
    <row r="88" spans="11:108" x14ac:dyDescent="0.15">
      <c r="K88" s="16"/>
      <c r="L88" s="16"/>
      <c r="M88" s="16"/>
      <c r="N88" s="17"/>
      <c r="O88" s="12"/>
      <c r="P88" s="12"/>
      <c r="Q88" s="12"/>
      <c r="R88" s="12"/>
      <c r="S88" s="12"/>
      <c r="T88" s="12"/>
      <c r="U88" s="12"/>
      <c r="V88" s="12"/>
      <c r="W88" s="12"/>
      <c r="X88" s="12"/>
      <c r="Y88" s="12"/>
      <c r="Z88" s="12"/>
      <c r="AA88" s="12"/>
      <c r="AB88" s="12"/>
      <c r="AC88" s="18"/>
      <c r="AD88" s="18"/>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5"/>
      <c r="CZ88" s="15"/>
      <c r="DA88" s="15"/>
      <c r="DB88" s="15"/>
      <c r="DC88" s="15"/>
      <c r="DD88" s="15"/>
    </row>
    <row r="89" spans="11:108" x14ac:dyDescent="0.15">
      <c r="K89" s="16"/>
      <c r="L89" s="16"/>
      <c r="M89" s="16"/>
      <c r="N89" s="17"/>
      <c r="O89" s="12"/>
      <c r="P89" s="12"/>
      <c r="Q89" s="12"/>
      <c r="R89" s="12"/>
      <c r="S89" s="12"/>
      <c r="T89" s="12"/>
      <c r="U89" s="12"/>
      <c r="V89" s="12"/>
      <c r="W89" s="12"/>
      <c r="X89" s="12"/>
      <c r="Y89" s="12"/>
      <c r="Z89" s="12"/>
      <c r="AA89" s="12"/>
      <c r="AB89" s="12"/>
      <c r="AC89" s="18"/>
      <c r="AD89" s="18"/>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5"/>
      <c r="CZ89" s="15"/>
      <c r="DA89" s="15"/>
      <c r="DB89" s="15"/>
      <c r="DC89" s="15"/>
      <c r="DD89" s="15"/>
    </row>
    <row r="90" spans="11:108" x14ac:dyDescent="0.15">
      <c r="K90" s="16"/>
      <c r="L90" s="16"/>
      <c r="M90" s="16"/>
      <c r="N90" s="17"/>
      <c r="O90" s="12"/>
      <c r="P90" s="12"/>
      <c r="Q90" s="12"/>
      <c r="R90" s="12"/>
      <c r="S90" s="12"/>
      <c r="T90" s="12"/>
      <c r="U90" s="12"/>
      <c r="V90" s="12"/>
      <c r="W90" s="12"/>
      <c r="X90" s="12"/>
      <c r="Y90" s="12"/>
      <c r="Z90" s="12"/>
      <c r="AA90" s="12"/>
      <c r="AB90" s="12"/>
      <c r="AC90" s="18"/>
      <c r="AD90" s="18"/>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5"/>
      <c r="CZ90" s="15"/>
      <c r="DA90" s="15"/>
      <c r="DB90" s="15"/>
      <c r="DC90" s="15"/>
      <c r="DD90" s="15"/>
    </row>
    <row r="91" spans="11:108" x14ac:dyDescent="0.15">
      <c r="K91" s="16"/>
      <c r="L91" s="16"/>
      <c r="M91" s="16"/>
      <c r="N91" s="17"/>
      <c r="O91" s="12"/>
      <c r="P91" s="12"/>
      <c r="Q91" s="12"/>
      <c r="R91" s="12"/>
      <c r="S91" s="12"/>
      <c r="T91" s="12"/>
      <c r="U91" s="12"/>
      <c r="V91" s="12"/>
      <c r="W91" s="12"/>
      <c r="X91" s="12"/>
      <c r="Y91" s="12"/>
      <c r="Z91" s="12"/>
      <c r="AA91" s="12"/>
      <c r="AB91" s="12"/>
      <c r="AC91" s="18"/>
      <c r="AD91" s="18"/>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5"/>
      <c r="CZ91" s="15"/>
      <c r="DA91" s="15"/>
      <c r="DB91" s="15"/>
      <c r="DC91" s="15"/>
      <c r="DD91" s="15"/>
    </row>
    <row r="191" spans="2:107" s="5" customFormat="1" ht="18" customHeight="1" x14ac:dyDescent="0.15">
      <c r="B191" s="2"/>
      <c r="C191" s="2"/>
      <c r="D191" s="2"/>
      <c r="E191" s="2"/>
      <c r="F191" s="2"/>
      <c r="G191" s="2"/>
      <c r="H191" s="2"/>
      <c r="I191" s="2"/>
      <c r="J191" s="2"/>
      <c r="K191" s="2"/>
      <c r="L191" s="2"/>
      <c r="M191" s="2"/>
      <c r="N191" s="11"/>
      <c r="O191" s="1"/>
      <c r="P191" s="1"/>
      <c r="Q191" s="1"/>
      <c r="R191" s="1"/>
      <c r="S191" s="1"/>
      <c r="T191" s="1"/>
      <c r="U191" s="1"/>
      <c r="V191" s="1"/>
      <c r="W191" s="1"/>
      <c r="X191" s="1"/>
      <c r="Y191" s="1"/>
      <c r="Z191" s="1"/>
      <c r="AA191" s="1"/>
      <c r="AB191" s="1"/>
      <c r="AC191" s="10"/>
      <c r="AD191" s="10"/>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Z191" s="6"/>
      <c r="DA191" s="6"/>
      <c r="DB191" s="6"/>
      <c r="DC191" s="6"/>
    </row>
    <row r="208" spans="1:108" s="4" customFormat="1" ht="18" customHeight="1" x14ac:dyDescent="0.15">
      <c r="A208" s="1"/>
      <c r="B208" s="2"/>
      <c r="C208" s="2"/>
      <c r="D208" s="2"/>
      <c r="E208" s="2"/>
      <c r="F208" s="2"/>
      <c r="G208" s="2"/>
      <c r="H208" s="2"/>
      <c r="I208" s="2"/>
      <c r="J208" s="2"/>
      <c r="K208" s="2"/>
      <c r="L208" s="2"/>
      <c r="M208" s="2"/>
      <c r="N208" s="11"/>
      <c r="O208" s="1"/>
      <c r="P208" s="1"/>
      <c r="Q208" s="1"/>
      <c r="R208" s="1"/>
      <c r="S208" s="1"/>
      <c r="T208" s="1"/>
      <c r="U208" s="1"/>
      <c r="V208" s="1"/>
      <c r="W208" s="1"/>
      <c r="X208" s="1"/>
      <c r="Y208" s="1"/>
      <c r="Z208" s="1"/>
      <c r="AA208" s="1"/>
      <c r="AB208" s="1"/>
      <c r="AC208" s="10"/>
      <c r="AD208" s="10"/>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5"/>
      <c r="CZ208" s="5"/>
      <c r="DA208" s="5"/>
      <c r="DB208" s="5"/>
      <c r="DC208" s="5"/>
      <c r="DD208" s="6"/>
    </row>
    <row r="209" spans="1:108" ht="18" customHeight="1" x14ac:dyDescent="0.15"/>
    <row r="210" spans="1:108" ht="18" customHeight="1" x14ac:dyDescent="0.15"/>
    <row r="211" spans="1:108" ht="18" customHeight="1" x14ac:dyDescent="0.15"/>
    <row r="212" spans="1:108" ht="18" customHeight="1" x14ac:dyDescent="0.15"/>
    <row r="213" spans="1:108" ht="18" customHeight="1" x14ac:dyDescent="0.15"/>
    <row r="214" spans="1:108" ht="18" customHeight="1" x14ac:dyDescent="0.15"/>
    <row r="215" spans="1:108" s="2" customFormat="1" ht="18" customHeight="1" x14ac:dyDescent="0.15">
      <c r="A215" s="1"/>
      <c r="N215" s="11"/>
      <c r="O215" s="1"/>
      <c r="P215" s="1"/>
      <c r="Q215" s="1"/>
      <c r="R215" s="1"/>
      <c r="S215" s="1"/>
      <c r="T215" s="1"/>
      <c r="U215" s="1"/>
      <c r="V215" s="1"/>
      <c r="W215" s="1"/>
      <c r="X215" s="1"/>
      <c r="Y215" s="1"/>
      <c r="Z215" s="1"/>
      <c r="AA215" s="1"/>
      <c r="AB215" s="1"/>
      <c r="AC215" s="10"/>
      <c r="AD215" s="10"/>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5"/>
      <c r="CZ215" s="5"/>
      <c r="DA215" s="5"/>
      <c r="DB215" s="5"/>
      <c r="DC215" s="5"/>
      <c r="DD215" s="5"/>
    </row>
    <row r="216" spans="1:108" s="2" customFormat="1" ht="18" customHeight="1" x14ac:dyDescent="0.15">
      <c r="A216" s="1"/>
      <c r="N216" s="11"/>
      <c r="O216" s="1"/>
      <c r="P216" s="1"/>
      <c r="Q216" s="1"/>
      <c r="R216" s="1"/>
      <c r="S216" s="1"/>
      <c r="T216" s="1"/>
      <c r="U216" s="1"/>
      <c r="V216" s="1"/>
      <c r="W216" s="1"/>
      <c r="X216" s="1"/>
      <c r="Y216" s="1"/>
      <c r="Z216" s="1"/>
      <c r="AA216" s="1"/>
      <c r="AB216" s="1"/>
      <c r="AC216" s="10"/>
      <c r="AD216" s="10"/>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5"/>
      <c r="CZ216" s="5"/>
      <c r="DA216" s="5"/>
      <c r="DB216" s="5"/>
      <c r="DC216" s="5"/>
      <c r="DD216" s="5"/>
    </row>
    <row r="217" spans="1:108" s="2" customFormat="1" ht="18" customHeight="1" x14ac:dyDescent="0.15">
      <c r="A217" s="1"/>
      <c r="N217" s="11"/>
      <c r="O217" s="1"/>
      <c r="P217" s="1"/>
      <c r="Q217" s="1"/>
      <c r="R217" s="1"/>
      <c r="S217" s="1"/>
      <c r="T217" s="1"/>
      <c r="U217" s="1"/>
      <c r="V217" s="1"/>
      <c r="W217" s="1"/>
      <c r="X217" s="1"/>
      <c r="Y217" s="1"/>
      <c r="Z217" s="1"/>
      <c r="AA217" s="1"/>
      <c r="AB217" s="1"/>
      <c r="AC217" s="10"/>
      <c r="AD217" s="10"/>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5"/>
      <c r="CZ217" s="5"/>
      <c r="DA217" s="5"/>
      <c r="DB217" s="5"/>
      <c r="DC217" s="5"/>
      <c r="DD217" s="5"/>
    </row>
    <row r="218" spans="1:108" s="2" customFormat="1" ht="18" customHeight="1" x14ac:dyDescent="0.15">
      <c r="A218" s="1"/>
      <c r="N218" s="11"/>
      <c r="O218" s="1"/>
      <c r="P218" s="1"/>
      <c r="Q218" s="1"/>
      <c r="R218" s="1"/>
      <c r="S218" s="1"/>
      <c r="T218" s="1"/>
      <c r="U218" s="1"/>
      <c r="V218" s="1"/>
      <c r="W218" s="1"/>
      <c r="X218" s="1"/>
      <c r="Y218" s="1"/>
      <c r="Z218" s="1"/>
      <c r="AA218" s="1"/>
      <c r="AB218" s="1"/>
      <c r="AC218" s="10"/>
      <c r="AD218" s="10"/>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5"/>
      <c r="CZ218" s="5"/>
      <c r="DA218" s="5"/>
      <c r="DB218" s="5"/>
      <c r="DC218" s="5"/>
      <c r="DD218" s="5"/>
    </row>
    <row r="219" spans="1:108" s="2" customFormat="1" ht="18" customHeight="1" x14ac:dyDescent="0.15">
      <c r="A219" s="1"/>
      <c r="N219" s="11"/>
      <c r="O219" s="1"/>
      <c r="P219" s="1"/>
      <c r="Q219" s="1"/>
      <c r="R219" s="1"/>
      <c r="S219" s="1"/>
      <c r="T219" s="1"/>
      <c r="U219" s="1"/>
      <c r="V219" s="1"/>
      <c r="W219" s="1"/>
      <c r="X219" s="1"/>
      <c r="Y219" s="1"/>
      <c r="Z219" s="1"/>
      <c r="AA219" s="1"/>
      <c r="AB219" s="1"/>
      <c r="AC219" s="10"/>
      <c r="AD219" s="10"/>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5"/>
      <c r="CZ219" s="5"/>
      <c r="DA219" s="5"/>
      <c r="DB219" s="5"/>
      <c r="DC219" s="5"/>
      <c r="DD219" s="5"/>
    </row>
    <row r="220" spans="1:108" s="2" customFormat="1" ht="18" customHeight="1" x14ac:dyDescent="0.15">
      <c r="A220" s="1"/>
      <c r="N220" s="11"/>
      <c r="O220" s="1"/>
      <c r="P220" s="1"/>
      <c r="Q220" s="1"/>
      <c r="R220" s="1"/>
      <c r="S220" s="1"/>
      <c r="T220" s="1"/>
      <c r="U220" s="1"/>
      <c r="V220" s="1"/>
      <c r="W220" s="1"/>
      <c r="X220" s="1"/>
      <c r="Y220" s="1"/>
      <c r="Z220" s="1"/>
      <c r="AA220" s="1"/>
      <c r="AB220" s="1"/>
      <c r="AC220" s="10"/>
      <c r="AD220" s="10"/>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5"/>
      <c r="CZ220" s="5"/>
      <c r="DA220" s="5"/>
      <c r="DB220" s="5"/>
      <c r="DC220" s="5"/>
      <c r="DD220" s="5"/>
    </row>
    <row r="221" spans="1:108" s="2" customFormat="1" ht="18" customHeight="1" x14ac:dyDescent="0.15">
      <c r="A221" s="1"/>
      <c r="N221" s="11"/>
      <c r="O221" s="1"/>
      <c r="P221" s="1"/>
      <c r="Q221" s="1"/>
      <c r="R221" s="1"/>
      <c r="S221" s="1"/>
      <c r="T221" s="1"/>
      <c r="U221" s="1"/>
      <c r="V221" s="1"/>
      <c r="W221" s="1"/>
      <c r="X221" s="1"/>
      <c r="Y221" s="1"/>
      <c r="Z221" s="1"/>
      <c r="AA221" s="1"/>
      <c r="AB221" s="1"/>
      <c r="AC221" s="10"/>
      <c r="AD221" s="10"/>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5"/>
      <c r="CZ221" s="5"/>
      <c r="DA221" s="5"/>
      <c r="DB221" s="5"/>
      <c r="DC221" s="5"/>
      <c r="DD221" s="5"/>
    </row>
    <row r="222" spans="1:108" s="2" customFormat="1" ht="18" customHeight="1" x14ac:dyDescent="0.15">
      <c r="A222" s="1"/>
      <c r="N222" s="11"/>
      <c r="O222" s="1"/>
      <c r="P222" s="1"/>
      <c r="Q222" s="1"/>
      <c r="R222" s="1"/>
      <c r="S222" s="1"/>
      <c r="T222" s="1"/>
      <c r="U222" s="1"/>
      <c r="V222" s="1"/>
      <c r="W222" s="1"/>
      <c r="X222" s="1"/>
      <c r="Y222" s="1"/>
      <c r="Z222" s="1"/>
      <c r="AA222" s="1"/>
      <c r="AB222" s="1"/>
      <c r="AC222" s="10"/>
      <c r="AD222" s="10"/>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5"/>
      <c r="CZ222" s="5"/>
      <c r="DA222" s="5"/>
      <c r="DB222" s="5"/>
      <c r="DC222" s="5"/>
      <c r="DD222" s="5"/>
    </row>
    <row r="223" spans="1:108" s="2" customFormat="1" ht="18" customHeight="1" x14ac:dyDescent="0.15">
      <c r="A223" s="1"/>
      <c r="N223" s="11"/>
      <c r="O223" s="1"/>
      <c r="P223" s="1"/>
      <c r="Q223" s="1"/>
      <c r="R223" s="1"/>
      <c r="S223" s="1"/>
      <c r="T223" s="1"/>
      <c r="U223" s="1"/>
      <c r="V223" s="1"/>
      <c r="W223" s="1"/>
      <c r="X223" s="1"/>
      <c r="Y223" s="1"/>
      <c r="Z223" s="1"/>
      <c r="AA223" s="1"/>
      <c r="AB223" s="1"/>
      <c r="AC223" s="10"/>
      <c r="AD223" s="10"/>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5"/>
      <c r="CZ223" s="5"/>
      <c r="DA223" s="5"/>
      <c r="DB223" s="5"/>
      <c r="DC223" s="5"/>
      <c r="DD223" s="5"/>
    </row>
    <row r="224" spans="1:108" s="2" customFormat="1" ht="18" customHeight="1" x14ac:dyDescent="0.15">
      <c r="A224" s="1"/>
      <c r="N224" s="11"/>
      <c r="O224" s="1"/>
      <c r="P224" s="1"/>
      <c r="Q224" s="1"/>
      <c r="R224" s="1"/>
      <c r="S224" s="1"/>
      <c r="T224" s="1"/>
      <c r="U224" s="1"/>
      <c r="V224" s="1"/>
      <c r="W224" s="1"/>
      <c r="X224" s="1"/>
      <c r="Y224" s="1"/>
      <c r="Z224" s="1"/>
      <c r="AA224" s="1"/>
      <c r="AB224" s="1"/>
      <c r="AC224" s="10"/>
      <c r="AD224" s="10"/>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5"/>
      <c r="CZ224" s="5"/>
      <c r="DA224" s="5"/>
      <c r="DB224" s="5"/>
      <c r="DC224" s="5"/>
      <c r="DD224" s="5"/>
    </row>
    <row r="225" spans="1:108" s="2" customFormat="1" ht="18" customHeight="1" x14ac:dyDescent="0.15">
      <c r="A225" s="1"/>
      <c r="N225" s="11"/>
      <c r="O225" s="1"/>
      <c r="P225" s="1"/>
      <c r="Q225" s="1"/>
      <c r="R225" s="1"/>
      <c r="S225" s="1"/>
      <c r="T225" s="1"/>
      <c r="U225" s="1"/>
      <c r="V225" s="1"/>
      <c r="W225" s="1"/>
      <c r="X225" s="1"/>
      <c r="Y225" s="1"/>
      <c r="Z225" s="1"/>
      <c r="AA225" s="1"/>
      <c r="AB225" s="1"/>
      <c r="AC225" s="10"/>
      <c r="AD225" s="10"/>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5"/>
      <c r="CZ225" s="5"/>
      <c r="DA225" s="5"/>
      <c r="DB225" s="5"/>
      <c r="DC225" s="5"/>
      <c r="DD225" s="5"/>
    </row>
    <row r="226" spans="1:108" s="2" customFormat="1" ht="18" customHeight="1" x14ac:dyDescent="0.15">
      <c r="A226" s="1"/>
      <c r="N226" s="11"/>
      <c r="O226" s="1"/>
      <c r="P226" s="1"/>
      <c r="Q226" s="1"/>
      <c r="R226" s="1"/>
      <c r="S226" s="1"/>
      <c r="T226" s="1"/>
      <c r="U226" s="1"/>
      <c r="V226" s="1"/>
      <c r="W226" s="1"/>
      <c r="X226" s="1"/>
      <c r="Y226" s="1"/>
      <c r="Z226" s="1"/>
      <c r="AA226" s="1"/>
      <c r="AB226" s="1"/>
      <c r="AC226" s="10"/>
      <c r="AD226" s="10"/>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5"/>
      <c r="CZ226" s="5"/>
      <c r="DA226" s="5"/>
      <c r="DB226" s="5"/>
      <c r="DC226" s="5"/>
      <c r="DD226" s="5"/>
    </row>
    <row r="227" spans="1:108" s="2" customFormat="1" ht="18" customHeight="1" x14ac:dyDescent="0.15">
      <c r="A227" s="1"/>
      <c r="N227" s="11"/>
      <c r="O227" s="1"/>
      <c r="P227" s="1"/>
      <c r="Q227" s="1"/>
      <c r="R227" s="1"/>
      <c r="S227" s="1"/>
      <c r="T227" s="1"/>
      <c r="U227" s="1"/>
      <c r="V227" s="1"/>
      <c r="W227" s="1"/>
      <c r="X227" s="1"/>
      <c r="Y227" s="1"/>
      <c r="Z227" s="1"/>
      <c r="AA227" s="1"/>
      <c r="AB227" s="1"/>
      <c r="AC227" s="10"/>
      <c r="AD227" s="10"/>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5"/>
      <c r="CZ227" s="5"/>
      <c r="DA227" s="5"/>
      <c r="DB227" s="5"/>
      <c r="DC227" s="5"/>
      <c r="DD227" s="5"/>
    </row>
    <row r="228" spans="1:108" s="2" customFormat="1" ht="18" customHeight="1" x14ac:dyDescent="0.15">
      <c r="A228" s="1"/>
      <c r="N228" s="11"/>
      <c r="O228" s="1"/>
      <c r="P228" s="1"/>
      <c r="Q228" s="1"/>
      <c r="R228" s="1"/>
      <c r="S228" s="1"/>
      <c r="T228" s="1"/>
      <c r="U228" s="1"/>
      <c r="V228" s="1"/>
      <c r="W228" s="1"/>
      <c r="X228" s="1"/>
      <c r="Y228" s="1"/>
      <c r="Z228" s="1"/>
      <c r="AA228" s="1"/>
      <c r="AB228" s="1"/>
      <c r="AC228" s="10"/>
      <c r="AD228" s="10"/>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5"/>
      <c r="CZ228" s="5"/>
      <c r="DA228" s="5"/>
      <c r="DB228" s="5"/>
      <c r="DC228" s="5"/>
      <c r="DD228" s="5"/>
    </row>
    <row r="229" spans="1:108" s="2" customFormat="1" ht="18" customHeight="1" x14ac:dyDescent="0.15">
      <c r="A229" s="1"/>
      <c r="N229" s="11"/>
      <c r="O229" s="1"/>
      <c r="P229" s="1"/>
      <c r="Q229" s="1"/>
      <c r="R229" s="1"/>
      <c r="S229" s="1"/>
      <c r="T229" s="1"/>
      <c r="U229" s="1"/>
      <c r="V229" s="1"/>
      <c r="W229" s="1"/>
      <c r="X229" s="1"/>
      <c r="Y229" s="1"/>
      <c r="Z229" s="1"/>
      <c r="AA229" s="1"/>
      <c r="AB229" s="1"/>
      <c r="AC229" s="10"/>
      <c r="AD229" s="10"/>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5"/>
      <c r="CZ229" s="5"/>
      <c r="DA229" s="5"/>
      <c r="DB229" s="5"/>
      <c r="DC229" s="5"/>
      <c r="DD229" s="5"/>
    </row>
    <row r="230" spans="1:108" s="2" customFormat="1" ht="18" customHeight="1" x14ac:dyDescent="0.15">
      <c r="A230" s="1"/>
      <c r="N230" s="11"/>
      <c r="O230" s="1"/>
      <c r="P230" s="1"/>
      <c r="Q230" s="1"/>
      <c r="R230" s="1"/>
      <c r="S230" s="1"/>
      <c r="T230" s="1"/>
      <c r="U230" s="1"/>
      <c r="V230" s="1"/>
      <c r="W230" s="1"/>
      <c r="X230" s="1"/>
      <c r="Y230" s="1"/>
      <c r="Z230" s="1"/>
      <c r="AA230" s="1"/>
      <c r="AB230" s="1"/>
      <c r="AC230" s="10"/>
      <c r="AD230" s="10"/>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5"/>
      <c r="CZ230" s="5"/>
      <c r="DA230" s="5"/>
      <c r="DB230" s="5"/>
      <c r="DC230" s="5"/>
      <c r="DD230" s="5"/>
    </row>
    <row r="231" spans="1:108" s="2" customFormat="1" ht="18" customHeight="1" x14ac:dyDescent="0.15">
      <c r="A231" s="1"/>
      <c r="N231" s="11"/>
      <c r="O231" s="1"/>
      <c r="P231" s="1"/>
      <c r="Q231" s="1"/>
      <c r="R231" s="1"/>
      <c r="S231" s="1"/>
      <c r="T231" s="1"/>
      <c r="U231" s="1"/>
      <c r="V231" s="1"/>
      <c r="W231" s="1"/>
      <c r="X231" s="1"/>
      <c r="Y231" s="1"/>
      <c r="Z231" s="1"/>
      <c r="AA231" s="1"/>
      <c r="AB231" s="1"/>
      <c r="AC231" s="10"/>
      <c r="AD231" s="10"/>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5"/>
      <c r="CZ231" s="5"/>
      <c r="DA231" s="5"/>
      <c r="DB231" s="5"/>
      <c r="DC231" s="5"/>
      <c r="DD231" s="5"/>
    </row>
    <row r="232" spans="1:108" s="2" customFormat="1" ht="18" customHeight="1" x14ac:dyDescent="0.15">
      <c r="A232" s="1"/>
      <c r="N232" s="11"/>
      <c r="O232" s="1"/>
      <c r="P232" s="1"/>
      <c r="Q232" s="1"/>
      <c r="R232" s="1"/>
      <c r="S232" s="1"/>
      <c r="T232" s="1"/>
      <c r="U232" s="1"/>
      <c r="V232" s="1"/>
      <c r="W232" s="1"/>
      <c r="X232" s="1"/>
      <c r="Y232" s="1"/>
      <c r="Z232" s="1"/>
      <c r="AA232" s="1"/>
      <c r="AB232" s="1"/>
      <c r="AC232" s="10"/>
      <c r="AD232" s="10"/>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5"/>
      <c r="CZ232" s="5"/>
      <c r="DA232" s="5"/>
      <c r="DB232" s="5"/>
      <c r="DC232" s="5"/>
      <c r="DD232" s="5"/>
    </row>
    <row r="233" spans="1:108" s="2" customFormat="1" ht="18" customHeight="1" x14ac:dyDescent="0.15">
      <c r="A233" s="1"/>
      <c r="N233" s="11"/>
      <c r="O233" s="1"/>
      <c r="P233" s="1"/>
      <c r="Q233" s="1"/>
      <c r="R233" s="1"/>
      <c r="S233" s="1"/>
      <c r="T233" s="1"/>
      <c r="U233" s="1"/>
      <c r="V233" s="1"/>
      <c r="W233" s="1"/>
      <c r="X233" s="1"/>
      <c r="Y233" s="1"/>
      <c r="Z233" s="1"/>
      <c r="AA233" s="1"/>
      <c r="AB233" s="1"/>
      <c r="AC233" s="10"/>
      <c r="AD233" s="10"/>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5"/>
      <c r="CZ233" s="5"/>
      <c r="DA233" s="5"/>
      <c r="DB233" s="5"/>
      <c r="DC233" s="5"/>
      <c r="DD233" s="5"/>
    </row>
    <row r="392" spans="1:108" s="4" customFormat="1" ht="18" customHeight="1" x14ac:dyDescent="0.15">
      <c r="A392" s="1"/>
      <c r="B392" s="2"/>
      <c r="C392" s="2"/>
      <c r="D392" s="2"/>
      <c r="E392" s="2"/>
      <c r="F392" s="2"/>
      <c r="G392" s="2"/>
      <c r="H392" s="2"/>
      <c r="I392" s="2"/>
      <c r="J392" s="2"/>
      <c r="K392" s="2"/>
      <c r="L392" s="2"/>
      <c r="M392" s="2"/>
      <c r="N392" s="11"/>
      <c r="O392" s="1"/>
      <c r="P392" s="1"/>
      <c r="Q392" s="1"/>
      <c r="R392" s="1"/>
      <c r="S392" s="1"/>
      <c r="T392" s="1"/>
      <c r="U392" s="1"/>
      <c r="V392" s="1"/>
      <c r="W392" s="1"/>
      <c r="X392" s="1"/>
      <c r="Y392" s="1"/>
      <c r="Z392" s="1"/>
      <c r="AA392" s="1"/>
      <c r="AB392" s="1"/>
      <c r="AC392" s="10"/>
      <c r="AD392" s="10"/>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5"/>
      <c r="CZ392" s="5"/>
      <c r="DA392" s="5"/>
      <c r="DB392" s="5"/>
      <c r="DC392" s="5"/>
      <c r="DD392" s="6"/>
    </row>
    <row r="410" spans="2:107" s="5" customFormat="1" ht="18" customHeight="1" x14ac:dyDescent="0.15">
      <c r="B410" s="2"/>
      <c r="C410" s="2"/>
      <c r="D410" s="2"/>
      <c r="E410" s="2"/>
      <c r="F410" s="2"/>
      <c r="G410" s="2"/>
      <c r="H410" s="2"/>
      <c r="I410" s="2"/>
      <c r="J410" s="2"/>
      <c r="K410" s="2"/>
      <c r="L410" s="2"/>
      <c r="M410" s="2"/>
      <c r="N410" s="11"/>
      <c r="O410" s="1"/>
      <c r="P410" s="1"/>
      <c r="Q410" s="1"/>
      <c r="R410" s="1"/>
      <c r="S410" s="1"/>
      <c r="T410" s="1"/>
      <c r="U410" s="1"/>
      <c r="V410" s="1"/>
      <c r="W410" s="1"/>
      <c r="X410" s="1"/>
      <c r="Y410" s="1"/>
      <c r="Z410" s="1"/>
      <c r="AA410" s="1"/>
      <c r="AB410" s="1"/>
      <c r="AC410" s="10"/>
      <c r="AD410" s="10"/>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Z410" s="6"/>
      <c r="DA410" s="6"/>
      <c r="DB410" s="6"/>
      <c r="DC410" s="6"/>
    </row>
    <row r="430" spans="1:108" s="4" customFormat="1" ht="18" customHeight="1" x14ac:dyDescent="0.15">
      <c r="A430" s="1"/>
      <c r="B430" s="2"/>
      <c r="C430" s="2"/>
      <c r="D430" s="2"/>
      <c r="E430" s="2"/>
      <c r="F430" s="2"/>
      <c r="G430" s="2"/>
      <c r="H430" s="2"/>
      <c r="I430" s="2"/>
      <c r="J430" s="2"/>
      <c r="K430" s="2"/>
      <c r="L430" s="2"/>
      <c r="M430" s="2"/>
      <c r="N430" s="11"/>
      <c r="O430" s="1"/>
      <c r="P430" s="1"/>
      <c r="Q430" s="1"/>
      <c r="R430" s="1"/>
      <c r="S430" s="1"/>
      <c r="T430" s="1"/>
      <c r="U430" s="1"/>
      <c r="V430" s="1"/>
      <c r="W430" s="1"/>
      <c r="X430" s="1"/>
      <c r="Y430" s="1"/>
      <c r="Z430" s="1"/>
      <c r="AA430" s="1"/>
      <c r="AB430" s="1"/>
      <c r="AC430" s="10"/>
      <c r="AD430" s="10"/>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5"/>
      <c r="CZ430" s="5"/>
      <c r="DA430" s="5"/>
      <c r="DB430" s="5"/>
      <c r="DC430" s="5"/>
      <c r="DD430" s="6"/>
    </row>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spans="2:108" ht="18" customHeight="1" x14ac:dyDescent="0.15"/>
    <row r="562" spans="2:108" ht="18" customHeight="1" x14ac:dyDescent="0.15"/>
    <row r="563" spans="2:108" ht="18" customHeight="1" x14ac:dyDescent="0.15"/>
    <row r="564" spans="2:108" ht="18" customHeight="1" x14ac:dyDescent="0.15"/>
    <row r="565" spans="2:108" ht="18" customHeight="1" x14ac:dyDescent="0.15">
      <c r="CZ565" s="1"/>
      <c r="DA565" s="1"/>
      <c r="DB565" s="1"/>
      <c r="DC565" s="1"/>
      <c r="DD565" s="1"/>
    </row>
    <row r="566" spans="2:108" ht="18" customHeight="1" x14ac:dyDescent="0.15">
      <c r="CZ566" s="1"/>
      <c r="DA566" s="1"/>
      <c r="DB566" s="1"/>
      <c r="DC566" s="1"/>
      <c r="DD566" s="1"/>
    </row>
    <row r="567" spans="2:108" ht="18" customHeight="1" x14ac:dyDescent="0.15">
      <c r="CZ567" s="1"/>
      <c r="DA567" s="1"/>
      <c r="DB567" s="1"/>
      <c r="DC567" s="1"/>
      <c r="DD567" s="1"/>
    </row>
    <row r="568" spans="2:108" ht="18" customHeight="1" x14ac:dyDescent="0.15">
      <c r="CZ568" s="1"/>
      <c r="DA568" s="1"/>
      <c r="DB568" s="1"/>
      <c r="DC568" s="1"/>
      <c r="DD568" s="1"/>
    </row>
    <row r="569" spans="2:108" ht="18" customHeight="1" x14ac:dyDescent="0.15">
      <c r="CZ569" s="1"/>
      <c r="DA569" s="1"/>
      <c r="DB569" s="1"/>
      <c r="DC569" s="1"/>
      <c r="DD569" s="1"/>
    </row>
    <row r="570" spans="2:108" ht="18" customHeight="1" x14ac:dyDescent="0.15">
      <c r="B570" s="1"/>
      <c r="C570" s="1"/>
      <c r="D570" s="1"/>
      <c r="E570" s="1"/>
      <c r="F570" s="1"/>
      <c r="G570" s="1"/>
      <c r="H570" s="1"/>
      <c r="I570" s="1"/>
      <c r="J570" s="1"/>
      <c r="CZ570" s="1"/>
      <c r="DA570" s="1"/>
      <c r="DB570" s="1"/>
      <c r="DC570" s="1"/>
      <c r="DD570" s="1"/>
    </row>
    <row r="571" spans="2:108" ht="18" customHeight="1" x14ac:dyDescent="0.15">
      <c r="B571" s="1"/>
      <c r="C571" s="1"/>
      <c r="D571" s="1"/>
      <c r="E571" s="1"/>
      <c r="F571" s="1"/>
      <c r="G571" s="1"/>
      <c r="H571" s="1"/>
      <c r="I571" s="1"/>
      <c r="J571" s="1"/>
      <c r="K571" s="1"/>
      <c r="L571" s="1"/>
      <c r="M571" s="1"/>
      <c r="N571" s="1"/>
      <c r="AC571" s="1"/>
      <c r="AD571" s="1"/>
      <c r="CY571" s="1"/>
      <c r="CZ571" s="1"/>
      <c r="DA571" s="1"/>
      <c r="DB571" s="1"/>
      <c r="DC571" s="1"/>
      <c r="DD571" s="1"/>
    </row>
    <row r="572" spans="2:108" ht="18" customHeight="1" x14ac:dyDescent="0.15">
      <c r="B572" s="1"/>
      <c r="C572" s="1"/>
      <c r="D572" s="1"/>
      <c r="E572" s="1"/>
      <c r="F572" s="1"/>
      <c r="G572" s="1"/>
      <c r="H572" s="1"/>
      <c r="I572" s="1"/>
      <c r="J572" s="1"/>
      <c r="K572" s="1"/>
      <c r="L572" s="1"/>
      <c r="M572" s="1"/>
      <c r="N572" s="1"/>
      <c r="AC572" s="1"/>
      <c r="AD572" s="1"/>
      <c r="CY572" s="1"/>
      <c r="CZ572" s="1"/>
      <c r="DA572" s="1"/>
      <c r="DB572" s="1"/>
      <c r="DC572" s="1"/>
      <c r="DD572" s="1"/>
    </row>
    <row r="573" spans="2:108" ht="18" customHeight="1" x14ac:dyDescent="0.15">
      <c r="B573" s="1"/>
      <c r="C573" s="1"/>
      <c r="D573" s="1"/>
      <c r="E573" s="1"/>
      <c r="F573" s="1"/>
      <c r="G573" s="1"/>
      <c r="H573" s="1"/>
      <c r="I573" s="1"/>
      <c r="J573" s="1"/>
      <c r="K573" s="1"/>
      <c r="L573" s="1"/>
      <c r="M573" s="1"/>
      <c r="N573" s="1"/>
      <c r="AC573" s="1"/>
      <c r="AD573" s="1"/>
      <c r="CY573" s="1"/>
      <c r="CZ573" s="1"/>
      <c r="DA573" s="1"/>
      <c r="DB573" s="1"/>
      <c r="DC573" s="1"/>
      <c r="DD573" s="1"/>
    </row>
    <row r="574" spans="2:108" ht="18" customHeight="1" x14ac:dyDescent="0.15">
      <c r="B574" s="1"/>
      <c r="C574" s="1"/>
      <c r="D574" s="1"/>
      <c r="E574" s="1"/>
      <c r="F574" s="1"/>
      <c r="G574" s="1"/>
      <c r="H574" s="1"/>
      <c r="I574" s="1"/>
      <c r="J574" s="1"/>
      <c r="K574" s="1"/>
      <c r="L574" s="1"/>
      <c r="M574" s="1"/>
      <c r="N574" s="1"/>
      <c r="AC574" s="1"/>
      <c r="AD574" s="1"/>
      <c r="CY574" s="1"/>
      <c r="CZ574" s="1"/>
      <c r="DA574" s="1"/>
      <c r="DB574" s="1"/>
      <c r="DC574" s="1"/>
      <c r="DD574" s="1"/>
    </row>
    <row r="575" spans="2:108" ht="18" customHeight="1" x14ac:dyDescent="0.15">
      <c r="B575" s="1"/>
      <c r="C575" s="1"/>
      <c r="D575" s="1"/>
      <c r="E575" s="1"/>
      <c r="F575" s="1"/>
      <c r="G575" s="1"/>
      <c r="H575" s="1"/>
      <c r="I575" s="1"/>
      <c r="J575" s="1"/>
      <c r="K575" s="1"/>
      <c r="L575" s="1"/>
      <c r="M575" s="1"/>
      <c r="N575" s="1"/>
      <c r="AC575" s="1"/>
      <c r="AD575" s="1"/>
      <c r="CY575" s="1"/>
      <c r="CZ575" s="1"/>
      <c r="DA575" s="1"/>
      <c r="DB575" s="1"/>
      <c r="DC575" s="1"/>
      <c r="DD575" s="1"/>
    </row>
    <row r="576" spans="2:108" ht="18" customHeight="1" x14ac:dyDescent="0.15">
      <c r="B576" s="1"/>
      <c r="C576" s="1"/>
      <c r="D576" s="1"/>
      <c r="E576" s="1"/>
      <c r="F576" s="1"/>
      <c r="G576" s="1"/>
      <c r="H576" s="1"/>
      <c r="I576" s="1"/>
      <c r="J576" s="1"/>
      <c r="K576" s="1"/>
      <c r="L576" s="1"/>
      <c r="M576" s="1"/>
      <c r="N576" s="1"/>
      <c r="AC576" s="1"/>
      <c r="AD576" s="1"/>
      <c r="CY576" s="1"/>
      <c r="CZ576" s="1"/>
      <c r="DA576" s="1"/>
      <c r="DB576" s="1"/>
      <c r="DC576" s="1"/>
      <c r="DD576" s="1"/>
    </row>
    <row r="577" s="1" customFormat="1" ht="18" customHeight="1" x14ac:dyDescent="0.15"/>
    <row r="578" s="1" customFormat="1" ht="18" customHeight="1" x14ac:dyDescent="0.15"/>
    <row r="579" s="1" customFormat="1" ht="18" customHeight="1" x14ac:dyDescent="0.15"/>
    <row r="580" s="1" customFormat="1" ht="18" customHeight="1" x14ac:dyDescent="0.15"/>
    <row r="581" s="1" customFormat="1" ht="18" customHeight="1" x14ac:dyDescent="0.15"/>
    <row r="582" s="1" customFormat="1" ht="18" customHeight="1" x14ac:dyDescent="0.15"/>
    <row r="583" s="1" customFormat="1" ht="18" customHeight="1" x14ac:dyDescent="0.15"/>
    <row r="584" s="1" customFormat="1" ht="18" customHeight="1" x14ac:dyDescent="0.15"/>
    <row r="585" s="1" customFormat="1" ht="18" customHeight="1" x14ac:dyDescent="0.15"/>
    <row r="586" s="1" customFormat="1" ht="18" customHeight="1" x14ac:dyDescent="0.15"/>
    <row r="587" s="1" customFormat="1" ht="18" customHeight="1" x14ac:dyDescent="0.15"/>
    <row r="588" s="1" customFormat="1" ht="18" customHeight="1" x14ac:dyDescent="0.15"/>
    <row r="589" s="1" customFormat="1" ht="18" customHeight="1" x14ac:dyDescent="0.15"/>
    <row r="590" s="1" customFormat="1" ht="18" customHeight="1" x14ac:dyDescent="0.15"/>
    <row r="591" s="1" customFormat="1" ht="18" customHeight="1" x14ac:dyDescent="0.15"/>
    <row r="592" s="1" customFormat="1" ht="18" customHeight="1" x14ac:dyDescent="0.15"/>
    <row r="593" spans="2:103" x14ac:dyDescent="0.15">
      <c r="B593" s="1"/>
      <c r="C593" s="1"/>
      <c r="D593" s="1"/>
      <c r="E593" s="1"/>
      <c r="F593" s="1"/>
      <c r="G593" s="1"/>
      <c r="H593" s="1"/>
      <c r="I593" s="1"/>
      <c r="J593" s="1"/>
      <c r="K593" s="1"/>
      <c r="L593" s="1"/>
      <c r="M593" s="1"/>
      <c r="N593" s="1"/>
      <c r="AC593" s="1"/>
      <c r="AD593" s="1"/>
      <c r="CY593" s="1"/>
    </row>
    <row r="594" spans="2:103" x14ac:dyDescent="0.15">
      <c r="B594" s="1"/>
      <c r="C594" s="1"/>
      <c r="D594" s="1"/>
      <c r="E594" s="1"/>
      <c r="F594" s="1"/>
      <c r="G594" s="1"/>
      <c r="H594" s="1"/>
      <c r="I594" s="1"/>
      <c r="J594" s="1"/>
      <c r="K594" s="1"/>
      <c r="L594" s="1"/>
      <c r="M594" s="1"/>
      <c r="N594" s="1"/>
      <c r="AC594" s="1"/>
      <c r="AD594" s="1"/>
      <c r="CY594" s="1"/>
    </row>
    <row r="595" spans="2:103" x14ac:dyDescent="0.15">
      <c r="B595" s="1"/>
      <c r="C595" s="1"/>
      <c r="D595" s="1"/>
      <c r="E595" s="1"/>
      <c r="F595" s="1"/>
      <c r="G595" s="1"/>
      <c r="H595" s="1"/>
      <c r="I595" s="1"/>
      <c r="J595" s="1"/>
      <c r="K595" s="1"/>
      <c r="L595" s="1"/>
      <c r="M595" s="1"/>
      <c r="N595" s="1"/>
      <c r="AC595" s="1"/>
      <c r="AD595" s="1"/>
      <c r="CY595" s="1"/>
    </row>
    <row r="596" spans="2:103" x14ac:dyDescent="0.15">
      <c r="B596" s="1"/>
      <c r="C596" s="1"/>
      <c r="D596" s="1"/>
      <c r="E596" s="1"/>
      <c r="F596" s="1"/>
      <c r="G596" s="1"/>
      <c r="H596" s="1"/>
      <c r="I596" s="1"/>
      <c r="J596" s="1"/>
      <c r="K596" s="1"/>
      <c r="L596" s="1"/>
      <c r="M596" s="1"/>
      <c r="N596" s="1"/>
      <c r="AC596" s="1"/>
      <c r="AD596" s="1"/>
      <c r="CY596" s="1"/>
    </row>
    <row r="597" spans="2:103" x14ac:dyDescent="0.15">
      <c r="B597" s="1"/>
      <c r="C597" s="1"/>
      <c r="D597" s="1"/>
      <c r="E597" s="1"/>
      <c r="F597" s="1"/>
      <c r="G597" s="1"/>
      <c r="H597" s="1"/>
      <c r="I597" s="1"/>
      <c r="J597" s="1"/>
      <c r="K597" s="1"/>
      <c r="L597" s="1"/>
      <c r="M597" s="1"/>
      <c r="N597" s="1"/>
      <c r="AC597" s="1"/>
      <c r="AD597" s="1"/>
      <c r="CY597" s="1"/>
    </row>
    <row r="598" spans="2:103" x14ac:dyDescent="0.15">
      <c r="K598" s="1"/>
      <c r="L598" s="1"/>
      <c r="M598" s="1"/>
      <c r="N598" s="1"/>
      <c r="AC598" s="1"/>
      <c r="AD598" s="1"/>
      <c r="CY598" s="1"/>
    </row>
  </sheetData>
  <mergeCells count="731">
    <mergeCell ref="BU51:CC51"/>
    <mergeCell ref="CD51:CG51"/>
    <mergeCell ref="CH51:CJ51"/>
    <mergeCell ref="CK51:CQ51"/>
    <mergeCell ref="CR51:CY51"/>
    <mergeCell ref="DD51:DJ51"/>
    <mergeCell ref="B51:F51"/>
    <mergeCell ref="G51:K51"/>
    <mergeCell ref="L51:N51"/>
    <mergeCell ref="O51:U51"/>
    <mergeCell ref="V51:X51"/>
    <mergeCell ref="Y51:AA51"/>
    <mergeCell ref="AB51:AD51"/>
    <mergeCell ref="AE51:BD51"/>
    <mergeCell ref="BE51:BT51"/>
    <mergeCell ref="BU50:CC50"/>
    <mergeCell ref="CD50:CG50"/>
    <mergeCell ref="CH50:CJ50"/>
    <mergeCell ref="CK50:CQ50"/>
    <mergeCell ref="CR50:CY50"/>
    <mergeCell ref="DD50:DJ50"/>
    <mergeCell ref="DD49:DJ49"/>
    <mergeCell ref="B50:F50"/>
    <mergeCell ref="G50:K50"/>
    <mergeCell ref="L50:N50"/>
    <mergeCell ref="O50:U50"/>
    <mergeCell ref="V50:X50"/>
    <mergeCell ref="Y50:AA50"/>
    <mergeCell ref="AB50:AD50"/>
    <mergeCell ref="AE50:BD50"/>
    <mergeCell ref="BE50:BT50"/>
    <mergeCell ref="BE49:BT49"/>
    <mergeCell ref="BU49:CC49"/>
    <mergeCell ref="CD49:CG49"/>
    <mergeCell ref="CH49:CJ49"/>
    <mergeCell ref="CK49:CQ49"/>
    <mergeCell ref="CR49:CY49"/>
    <mergeCell ref="B49:F49"/>
    <mergeCell ref="G49:K49"/>
    <mergeCell ref="AB49:AD49"/>
    <mergeCell ref="AE49:BD49"/>
    <mergeCell ref="L49:N49"/>
    <mergeCell ref="O49:U49"/>
    <mergeCell ref="V49:X49"/>
    <mergeCell ref="AE48:BD48"/>
    <mergeCell ref="CK47:CQ47"/>
    <mergeCell ref="CR47:CY47"/>
    <mergeCell ref="CD48:CG48"/>
    <mergeCell ref="CH48:CJ48"/>
    <mergeCell ref="CK48:CQ48"/>
    <mergeCell ref="Y49:AA49"/>
    <mergeCell ref="DD47:DJ47"/>
    <mergeCell ref="B48:F48"/>
    <mergeCell ref="G48:K48"/>
    <mergeCell ref="L48:N48"/>
    <mergeCell ref="O48:U48"/>
    <mergeCell ref="V48:X48"/>
    <mergeCell ref="Y48:AA48"/>
    <mergeCell ref="AB48:AD48"/>
    <mergeCell ref="AB47:AD47"/>
    <mergeCell ref="AE47:BD47"/>
    <mergeCell ref="BE47:BT47"/>
    <mergeCell ref="BU47:CC47"/>
    <mergeCell ref="CD47:CG47"/>
    <mergeCell ref="CH47:CJ47"/>
    <mergeCell ref="B47:F47"/>
    <mergeCell ref="G47:K47"/>
    <mergeCell ref="L47:N47"/>
    <mergeCell ref="O47:U47"/>
    <mergeCell ref="V47:X47"/>
    <mergeCell ref="Y47:AA47"/>
    <mergeCell ref="CR48:CY48"/>
    <mergeCell ref="DD48:DJ48"/>
    <mergeCell ref="BE48:BT48"/>
    <mergeCell ref="BU48:CC48"/>
    <mergeCell ref="CD46:CG46"/>
    <mergeCell ref="CH46:CJ46"/>
    <mergeCell ref="CK46:CQ46"/>
    <mergeCell ref="CR46:CY46"/>
    <mergeCell ref="DD46:DJ46"/>
    <mergeCell ref="DD45:DJ45"/>
    <mergeCell ref="BE45:BT45"/>
    <mergeCell ref="BU45:CC45"/>
    <mergeCell ref="CD45:CG45"/>
    <mergeCell ref="CH45:CJ45"/>
    <mergeCell ref="CK45:CQ45"/>
    <mergeCell ref="CR45:CY45"/>
    <mergeCell ref="B45:F45"/>
    <mergeCell ref="G45:K45"/>
    <mergeCell ref="L45:N45"/>
    <mergeCell ref="O45:U45"/>
    <mergeCell ref="V45:X45"/>
    <mergeCell ref="Y45:AA45"/>
    <mergeCell ref="AB45:AD45"/>
    <mergeCell ref="AE45:BD45"/>
    <mergeCell ref="BU46:CC46"/>
    <mergeCell ref="B46:F46"/>
    <mergeCell ref="G46:K46"/>
    <mergeCell ref="L46:N46"/>
    <mergeCell ref="O46:U46"/>
    <mergeCell ref="V46:X46"/>
    <mergeCell ref="Y46:AA46"/>
    <mergeCell ref="AB46:AD46"/>
    <mergeCell ref="AE46:BD46"/>
    <mergeCell ref="BE46:BT46"/>
    <mergeCell ref="B43:F43"/>
    <mergeCell ref="G43:K43"/>
    <mergeCell ref="L43:N43"/>
    <mergeCell ref="O43:U43"/>
    <mergeCell ref="V43:X43"/>
    <mergeCell ref="DD43:DJ43"/>
    <mergeCell ref="B44:F44"/>
    <mergeCell ref="G44:K44"/>
    <mergeCell ref="L44:N44"/>
    <mergeCell ref="O44:U44"/>
    <mergeCell ref="V44:X44"/>
    <mergeCell ref="Y44:AA44"/>
    <mergeCell ref="AB44:AD44"/>
    <mergeCell ref="CH44:CJ44"/>
    <mergeCell ref="CK44:CQ44"/>
    <mergeCell ref="Y43:AA43"/>
    <mergeCell ref="AB43:AD43"/>
    <mergeCell ref="BE43:BT43"/>
    <mergeCell ref="CH43:CJ43"/>
    <mergeCell ref="CK43:CQ43"/>
    <mergeCell ref="CR43:CY43"/>
    <mergeCell ref="CR44:CY44"/>
    <mergeCell ref="DD44:DJ44"/>
    <mergeCell ref="V40:X40"/>
    <mergeCell ref="Y40:AA40"/>
    <mergeCell ref="DD41:DJ41"/>
    <mergeCell ref="AE41:BD41"/>
    <mergeCell ref="B42:F42"/>
    <mergeCell ref="G42:K42"/>
    <mergeCell ref="L42:N42"/>
    <mergeCell ref="O42:U42"/>
    <mergeCell ref="V42:X42"/>
    <mergeCell ref="Y42:AA42"/>
    <mergeCell ref="AB42:AD42"/>
    <mergeCell ref="AE42:BD42"/>
    <mergeCell ref="BE42:BT42"/>
    <mergeCell ref="BE41:BT41"/>
    <mergeCell ref="CD41:CG41"/>
    <mergeCell ref="CH41:CJ41"/>
    <mergeCell ref="CK41:CQ41"/>
    <mergeCell ref="CR41:CY41"/>
    <mergeCell ref="CD42:CG42"/>
    <mergeCell ref="CH42:CJ42"/>
    <mergeCell ref="CK42:CQ42"/>
    <mergeCell ref="CR42:CY42"/>
    <mergeCell ref="DD42:DJ42"/>
    <mergeCell ref="L38:N38"/>
    <mergeCell ref="O38:U38"/>
    <mergeCell ref="V38:X38"/>
    <mergeCell ref="Y38:AA38"/>
    <mergeCell ref="CK40:CQ40"/>
    <mergeCell ref="CR40:CY40"/>
    <mergeCell ref="DD40:DJ40"/>
    <mergeCell ref="B41:F41"/>
    <mergeCell ref="G41:K41"/>
    <mergeCell ref="L41:N41"/>
    <mergeCell ref="O41:U41"/>
    <mergeCell ref="V41:X41"/>
    <mergeCell ref="Y41:AA41"/>
    <mergeCell ref="AB41:AD41"/>
    <mergeCell ref="AB40:AD40"/>
    <mergeCell ref="AE40:BD40"/>
    <mergeCell ref="BE40:BT40"/>
    <mergeCell ref="BU40:CC40"/>
    <mergeCell ref="CD40:CG40"/>
    <mergeCell ref="CH40:CJ40"/>
    <mergeCell ref="B40:F40"/>
    <mergeCell ref="G40:K40"/>
    <mergeCell ref="L40:N40"/>
    <mergeCell ref="O40:U40"/>
    <mergeCell ref="BU39:CC39"/>
    <mergeCell ref="CD39:CG39"/>
    <mergeCell ref="CH39:CJ39"/>
    <mergeCell ref="CK39:CQ39"/>
    <mergeCell ref="CR39:CY39"/>
    <mergeCell ref="DD39:DJ39"/>
    <mergeCell ref="DD38:DJ38"/>
    <mergeCell ref="B39:F39"/>
    <mergeCell ref="G39:K39"/>
    <mergeCell ref="L39:N39"/>
    <mergeCell ref="O39:U39"/>
    <mergeCell ref="V39:X39"/>
    <mergeCell ref="Y39:AA39"/>
    <mergeCell ref="AB39:AD39"/>
    <mergeCell ref="AE39:BD39"/>
    <mergeCell ref="BE39:BT39"/>
    <mergeCell ref="BE38:BT38"/>
    <mergeCell ref="BU38:CC38"/>
    <mergeCell ref="CD38:CG38"/>
    <mergeCell ref="CH38:CJ38"/>
    <mergeCell ref="CK38:CQ38"/>
    <mergeCell ref="CR38:CY38"/>
    <mergeCell ref="B38:F38"/>
    <mergeCell ref="G38:K38"/>
    <mergeCell ref="B36:F36"/>
    <mergeCell ref="G36:K36"/>
    <mergeCell ref="L36:N36"/>
    <mergeCell ref="O36:U36"/>
    <mergeCell ref="V36:X36"/>
    <mergeCell ref="BE37:BT37"/>
    <mergeCell ref="BU37:CC37"/>
    <mergeCell ref="CD37:CG37"/>
    <mergeCell ref="CH37:CJ37"/>
    <mergeCell ref="CH34:CJ34"/>
    <mergeCell ref="CK34:CQ34"/>
    <mergeCell ref="CR34:CY34"/>
    <mergeCell ref="B34:F34"/>
    <mergeCell ref="G34:K34"/>
    <mergeCell ref="L34:N34"/>
    <mergeCell ref="AB38:AD38"/>
    <mergeCell ref="AE38:BD38"/>
    <mergeCell ref="AE37:BD37"/>
    <mergeCell ref="CK36:CQ36"/>
    <mergeCell ref="CR36:CY36"/>
    <mergeCell ref="B37:F37"/>
    <mergeCell ref="G37:K37"/>
    <mergeCell ref="L37:N37"/>
    <mergeCell ref="O37:U37"/>
    <mergeCell ref="V37:X37"/>
    <mergeCell ref="Y37:AA37"/>
    <mergeCell ref="AB37:AD37"/>
    <mergeCell ref="AB36:AD36"/>
    <mergeCell ref="AE36:BD36"/>
    <mergeCell ref="BE36:BT36"/>
    <mergeCell ref="BU36:CC36"/>
    <mergeCell ref="CD36:CG36"/>
    <mergeCell ref="CH36:CJ36"/>
    <mergeCell ref="B35:F35"/>
    <mergeCell ref="G35:K35"/>
    <mergeCell ref="L35:N35"/>
    <mergeCell ref="O35:U35"/>
    <mergeCell ref="V35:X35"/>
    <mergeCell ref="Y35:AA35"/>
    <mergeCell ref="AB35:AD35"/>
    <mergeCell ref="AE35:BD35"/>
    <mergeCell ref="BE35:BT35"/>
    <mergeCell ref="BU35:CC35"/>
    <mergeCell ref="CD35:CG35"/>
    <mergeCell ref="CH35:CJ35"/>
    <mergeCell ref="CK35:CQ35"/>
    <mergeCell ref="Y36:AA36"/>
    <mergeCell ref="CR37:CY37"/>
    <mergeCell ref="DD37:DJ37"/>
    <mergeCell ref="CR35:CY35"/>
    <mergeCell ref="DD35:DJ35"/>
    <mergeCell ref="DD36:DJ36"/>
    <mergeCell ref="CK37:CQ37"/>
    <mergeCell ref="O34:U34"/>
    <mergeCell ref="V34:X34"/>
    <mergeCell ref="Y34:AA34"/>
    <mergeCell ref="AB34:AD34"/>
    <mergeCell ref="AE34:BD34"/>
    <mergeCell ref="AE33:BD33"/>
    <mergeCell ref="CK32:CQ32"/>
    <mergeCell ref="CR32:CY32"/>
    <mergeCell ref="DD32:DJ32"/>
    <mergeCell ref="BE32:BT32"/>
    <mergeCell ref="BU32:CC32"/>
    <mergeCell ref="CD32:CG32"/>
    <mergeCell ref="CH32:CJ32"/>
    <mergeCell ref="CR33:CY33"/>
    <mergeCell ref="DD33:DJ33"/>
    <mergeCell ref="BE33:BT33"/>
    <mergeCell ref="BU33:CC33"/>
    <mergeCell ref="CD33:CG33"/>
    <mergeCell ref="CH33:CJ33"/>
    <mergeCell ref="CK33:CQ33"/>
    <mergeCell ref="DD34:DJ34"/>
    <mergeCell ref="BE34:BT34"/>
    <mergeCell ref="BU34:CC34"/>
    <mergeCell ref="CD34:CG34"/>
    <mergeCell ref="AB33:AD33"/>
    <mergeCell ref="AB32:AD32"/>
    <mergeCell ref="AE32:BD32"/>
    <mergeCell ref="B32:F32"/>
    <mergeCell ref="G32:K32"/>
    <mergeCell ref="L32:N32"/>
    <mergeCell ref="O32:U32"/>
    <mergeCell ref="V32:X32"/>
    <mergeCell ref="Y32:AA32"/>
    <mergeCell ref="L30:N30"/>
    <mergeCell ref="O30:U30"/>
    <mergeCell ref="V30:X30"/>
    <mergeCell ref="Y30:AA30"/>
    <mergeCell ref="B33:F33"/>
    <mergeCell ref="G33:K33"/>
    <mergeCell ref="L33:N33"/>
    <mergeCell ref="O33:U33"/>
    <mergeCell ref="V33:X33"/>
    <mergeCell ref="Y33:AA33"/>
    <mergeCell ref="BU31:CC31"/>
    <mergeCell ref="CD31:CG31"/>
    <mergeCell ref="CH31:CJ31"/>
    <mergeCell ref="CK31:CQ31"/>
    <mergeCell ref="CR31:CY31"/>
    <mergeCell ref="DD31:DJ31"/>
    <mergeCell ref="DD30:DJ30"/>
    <mergeCell ref="B31:F31"/>
    <mergeCell ref="G31:K31"/>
    <mergeCell ref="L31:N31"/>
    <mergeCell ref="O31:U31"/>
    <mergeCell ref="V31:X31"/>
    <mergeCell ref="Y31:AA31"/>
    <mergeCell ref="AB31:AD31"/>
    <mergeCell ref="AE31:BD31"/>
    <mergeCell ref="BE31:BT31"/>
    <mergeCell ref="BE30:BT30"/>
    <mergeCell ref="BU30:CC30"/>
    <mergeCell ref="CD30:CG30"/>
    <mergeCell ref="CH30:CJ30"/>
    <mergeCell ref="CK30:CQ30"/>
    <mergeCell ref="CR30:CY30"/>
    <mergeCell ref="B30:F30"/>
    <mergeCell ref="G30:K30"/>
    <mergeCell ref="B28:F28"/>
    <mergeCell ref="G28:K28"/>
    <mergeCell ref="L28:N28"/>
    <mergeCell ref="O28:U28"/>
    <mergeCell ref="V28:X28"/>
    <mergeCell ref="BE29:BT29"/>
    <mergeCell ref="BU29:CC29"/>
    <mergeCell ref="CD29:CG29"/>
    <mergeCell ref="CH29:CJ29"/>
    <mergeCell ref="CH26:CJ26"/>
    <mergeCell ref="CK26:CQ26"/>
    <mergeCell ref="CR26:CY26"/>
    <mergeCell ref="B26:F26"/>
    <mergeCell ref="G26:K26"/>
    <mergeCell ref="L26:N26"/>
    <mergeCell ref="AB30:AD30"/>
    <mergeCell ref="AE30:BD30"/>
    <mergeCell ref="AE29:BD29"/>
    <mergeCell ref="CK28:CQ28"/>
    <mergeCell ref="CR28:CY28"/>
    <mergeCell ref="B29:F29"/>
    <mergeCell ref="G29:K29"/>
    <mergeCell ref="L29:N29"/>
    <mergeCell ref="O29:U29"/>
    <mergeCell ref="V29:X29"/>
    <mergeCell ref="Y29:AA29"/>
    <mergeCell ref="AB29:AD29"/>
    <mergeCell ref="AB28:AD28"/>
    <mergeCell ref="AE28:BD28"/>
    <mergeCell ref="BE28:BT28"/>
    <mergeCell ref="BU28:CC28"/>
    <mergeCell ref="CD28:CG28"/>
    <mergeCell ref="CH28:CJ28"/>
    <mergeCell ref="B27:F27"/>
    <mergeCell ref="G27:K27"/>
    <mergeCell ref="L27:N27"/>
    <mergeCell ref="O27:U27"/>
    <mergeCell ref="V27:X27"/>
    <mergeCell ref="Y27:AA27"/>
    <mergeCell ref="AB27:AD27"/>
    <mergeCell ref="AE27:BD27"/>
    <mergeCell ref="BE27:BT27"/>
    <mergeCell ref="BU27:CC27"/>
    <mergeCell ref="CD27:CG27"/>
    <mergeCell ref="CH27:CJ27"/>
    <mergeCell ref="CK27:CQ27"/>
    <mergeCell ref="Y28:AA28"/>
    <mergeCell ref="CR29:CY29"/>
    <mergeCell ref="DD29:DJ29"/>
    <mergeCell ref="CR27:CY27"/>
    <mergeCell ref="DD27:DJ27"/>
    <mergeCell ref="DD28:DJ28"/>
    <mergeCell ref="CK29:CQ29"/>
    <mergeCell ref="O26:U26"/>
    <mergeCell ref="V26:X26"/>
    <mergeCell ref="Y26:AA26"/>
    <mergeCell ref="AB26:AD26"/>
    <mergeCell ref="AE26:BD26"/>
    <mergeCell ref="AE25:BD25"/>
    <mergeCell ref="CK24:CQ24"/>
    <mergeCell ref="CR24:CY24"/>
    <mergeCell ref="DD24:DJ24"/>
    <mergeCell ref="BE24:BT24"/>
    <mergeCell ref="BU24:CC24"/>
    <mergeCell ref="CD24:CG24"/>
    <mergeCell ref="CH24:CJ24"/>
    <mergeCell ref="CR25:CY25"/>
    <mergeCell ref="DD25:DJ25"/>
    <mergeCell ref="BE25:BT25"/>
    <mergeCell ref="BU25:CC25"/>
    <mergeCell ref="CD25:CG25"/>
    <mergeCell ref="CH25:CJ25"/>
    <mergeCell ref="CK25:CQ25"/>
    <mergeCell ref="DD26:DJ26"/>
    <mergeCell ref="BE26:BT26"/>
    <mergeCell ref="BU26:CC26"/>
    <mergeCell ref="CD26:CG26"/>
    <mergeCell ref="AB25:AD25"/>
    <mergeCell ref="AB24:AD24"/>
    <mergeCell ref="AE24:BD24"/>
    <mergeCell ref="B24:F24"/>
    <mergeCell ref="G24:K24"/>
    <mergeCell ref="L24:N24"/>
    <mergeCell ref="O24:U24"/>
    <mergeCell ref="V24:X24"/>
    <mergeCell ref="Y24:AA24"/>
    <mergeCell ref="L22:N22"/>
    <mergeCell ref="O22:U22"/>
    <mergeCell ref="V22:X22"/>
    <mergeCell ref="Y22:AA22"/>
    <mergeCell ref="B25:F25"/>
    <mergeCell ref="G25:K25"/>
    <mergeCell ref="L25:N25"/>
    <mergeCell ref="O25:U25"/>
    <mergeCell ref="V25:X25"/>
    <mergeCell ref="Y25:AA25"/>
    <mergeCell ref="BU23:CC23"/>
    <mergeCell ref="CD23:CG23"/>
    <mergeCell ref="CH23:CJ23"/>
    <mergeCell ref="CK23:CQ23"/>
    <mergeCell ref="CR23:CY23"/>
    <mergeCell ref="DD23:DJ23"/>
    <mergeCell ref="DD22:DJ22"/>
    <mergeCell ref="B23:F23"/>
    <mergeCell ref="G23:K23"/>
    <mergeCell ref="L23:N23"/>
    <mergeCell ref="O23:U23"/>
    <mergeCell ref="V23:X23"/>
    <mergeCell ref="Y23:AA23"/>
    <mergeCell ref="AB23:AD23"/>
    <mergeCell ref="AE23:BD23"/>
    <mergeCell ref="BE23:BT23"/>
    <mergeCell ref="BE22:BT22"/>
    <mergeCell ref="BU22:CC22"/>
    <mergeCell ref="CD22:CG22"/>
    <mergeCell ref="CH22:CJ22"/>
    <mergeCell ref="CK22:CQ22"/>
    <mergeCell ref="CR22:CY22"/>
    <mergeCell ref="B22:F22"/>
    <mergeCell ref="G22:K22"/>
    <mergeCell ref="B20:F20"/>
    <mergeCell ref="G20:K20"/>
    <mergeCell ref="L20:N20"/>
    <mergeCell ref="O20:U20"/>
    <mergeCell ref="V20:X20"/>
    <mergeCell ref="BE21:BT21"/>
    <mergeCell ref="BU21:CC21"/>
    <mergeCell ref="CD21:CG21"/>
    <mergeCell ref="CH21:CJ21"/>
    <mergeCell ref="CH18:CJ18"/>
    <mergeCell ref="CK18:CQ18"/>
    <mergeCell ref="CR18:CY18"/>
    <mergeCell ref="B18:F18"/>
    <mergeCell ref="G18:K18"/>
    <mergeCell ref="L18:N18"/>
    <mergeCell ref="AB22:AD22"/>
    <mergeCell ref="AE22:BD22"/>
    <mergeCell ref="AE21:BD21"/>
    <mergeCell ref="CK20:CQ20"/>
    <mergeCell ref="CR20:CY20"/>
    <mergeCell ref="B21:F21"/>
    <mergeCell ref="G21:K21"/>
    <mergeCell ref="L21:N21"/>
    <mergeCell ref="O21:U21"/>
    <mergeCell ref="V21:X21"/>
    <mergeCell ref="Y21:AA21"/>
    <mergeCell ref="AB21:AD21"/>
    <mergeCell ref="AB20:AD20"/>
    <mergeCell ref="AE20:BD20"/>
    <mergeCell ref="BE20:BT20"/>
    <mergeCell ref="BU20:CC20"/>
    <mergeCell ref="CD20:CG20"/>
    <mergeCell ref="CH20:CJ20"/>
    <mergeCell ref="B19:F19"/>
    <mergeCell ref="G19:K19"/>
    <mergeCell ref="L19:N19"/>
    <mergeCell ref="O19:U19"/>
    <mergeCell ref="V19:X19"/>
    <mergeCell ref="Y19:AA19"/>
    <mergeCell ref="AB19:AD19"/>
    <mergeCell ref="AE19:BD19"/>
    <mergeCell ref="BE19:BT19"/>
    <mergeCell ref="BU19:CC19"/>
    <mergeCell ref="CD19:CG19"/>
    <mergeCell ref="CH19:CJ19"/>
    <mergeCell ref="CK19:CQ19"/>
    <mergeCell ref="Y20:AA20"/>
    <mergeCell ref="CR21:CY21"/>
    <mergeCell ref="DD21:DJ21"/>
    <mergeCell ref="CR19:CY19"/>
    <mergeCell ref="DD19:DJ19"/>
    <mergeCell ref="DD20:DJ20"/>
    <mergeCell ref="CK21:CQ21"/>
    <mergeCell ref="O18:U18"/>
    <mergeCell ref="V18:X18"/>
    <mergeCell ref="Y18:AA18"/>
    <mergeCell ref="AB18:AD18"/>
    <mergeCell ref="AE18:BD18"/>
    <mergeCell ref="AE17:BD17"/>
    <mergeCell ref="CK16:CQ16"/>
    <mergeCell ref="CR16:CY16"/>
    <mergeCell ref="DD16:DJ16"/>
    <mergeCell ref="BE16:BT16"/>
    <mergeCell ref="BU16:CC16"/>
    <mergeCell ref="CD16:CG16"/>
    <mergeCell ref="CH16:CJ16"/>
    <mergeCell ref="CR17:CY17"/>
    <mergeCell ref="DD17:DJ17"/>
    <mergeCell ref="BE17:BT17"/>
    <mergeCell ref="BU17:CC17"/>
    <mergeCell ref="CD17:CG17"/>
    <mergeCell ref="CH17:CJ17"/>
    <mergeCell ref="CK17:CQ17"/>
    <mergeCell ref="DD18:DJ18"/>
    <mergeCell ref="BE18:BT18"/>
    <mergeCell ref="BU18:CC18"/>
    <mergeCell ref="CD18:CG18"/>
    <mergeCell ref="AB17:AD17"/>
    <mergeCell ref="AB16:AD16"/>
    <mergeCell ref="AE16:BD16"/>
    <mergeCell ref="B16:F16"/>
    <mergeCell ref="G16:K16"/>
    <mergeCell ref="L16:N16"/>
    <mergeCell ref="O16:U16"/>
    <mergeCell ref="V16:X16"/>
    <mergeCell ref="Y16:AA16"/>
    <mergeCell ref="L14:N14"/>
    <mergeCell ref="O14:U14"/>
    <mergeCell ref="V14:X14"/>
    <mergeCell ref="Y14:AA14"/>
    <mergeCell ref="B17:F17"/>
    <mergeCell ref="G17:K17"/>
    <mergeCell ref="L17:N17"/>
    <mergeCell ref="O17:U17"/>
    <mergeCell ref="V17:X17"/>
    <mergeCell ref="Y17:AA17"/>
    <mergeCell ref="BU15:CC15"/>
    <mergeCell ref="CD15:CG15"/>
    <mergeCell ref="CH15:CJ15"/>
    <mergeCell ref="CK15:CQ15"/>
    <mergeCell ref="CR15:CY15"/>
    <mergeCell ref="DD15:DJ15"/>
    <mergeCell ref="DD14:DJ14"/>
    <mergeCell ref="B15:F15"/>
    <mergeCell ref="G15:K15"/>
    <mergeCell ref="L15:N15"/>
    <mergeCell ref="O15:U15"/>
    <mergeCell ref="V15:X15"/>
    <mergeCell ref="Y15:AA15"/>
    <mergeCell ref="AB15:AD15"/>
    <mergeCell ref="AE15:BD15"/>
    <mergeCell ref="BE15:BT15"/>
    <mergeCell ref="BE14:BT14"/>
    <mergeCell ref="BU14:CC14"/>
    <mergeCell ref="CD14:CG14"/>
    <mergeCell ref="CH14:CJ14"/>
    <mergeCell ref="CK14:CQ14"/>
    <mergeCell ref="CR14:CY14"/>
    <mergeCell ref="B14:F14"/>
    <mergeCell ref="G14:K14"/>
    <mergeCell ref="B12:F12"/>
    <mergeCell ref="G12:K12"/>
    <mergeCell ref="L12:N12"/>
    <mergeCell ref="O12:U12"/>
    <mergeCell ref="V12:X12"/>
    <mergeCell ref="BE13:BT13"/>
    <mergeCell ref="BU13:CC13"/>
    <mergeCell ref="CD13:CG13"/>
    <mergeCell ref="CH13:CJ13"/>
    <mergeCell ref="CH10:CJ10"/>
    <mergeCell ref="CK10:CQ10"/>
    <mergeCell ref="CR10:CY10"/>
    <mergeCell ref="B10:F10"/>
    <mergeCell ref="G10:K10"/>
    <mergeCell ref="L10:N10"/>
    <mergeCell ref="AB14:AD14"/>
    <mergeCell ref="AE14:BD14"/>
    <mergeCell ref="AE13:BD13"/>
    <mergeCell ref="CK12:CQ12"/>
    <mergeCell ref="CR12:CY12"/>
    <mergeCell ref="B13:F13"/>
    <mergeCell ref="G13:K13"/>
    <mergeCell ref="L13:N13"/>
    <mergeCell ref="O13:U13"/>
    <mergeCell ref="V13:X13"/>
    <mergeCell ref="Y13:AA13"/>
    <mergeCell ref="AB13:AD13"/>
    <mergeCell ref="AB12:AD12"/>
    <mergeCell ref="AE12:BD12"/>
    <mergeCell ref="BE12:BT12"/>
    <mergeCell ref="BU12:CC12"/>
    <mergeCell ref="CD12:CG12"/>
    <mergeCell ref="CH12:CJ12"/>
    <mergeCell ref="B11:F11"/>
    <mergeCell ref="G11:K11"/>
    <mergeCell ref="L11:N11"/>
    <mergeCell ref="O11:U11"/>
    <mergeCell ref="V11:X11"/>
    <mergeCell ref="Y11:AA11"/>
    <mergeCell ref="AB11:AD11"/>
    <mergeCell ref="AE11:BD11"/>
    <mergeCell ref="BE11:BT11"/>
    <mergeCell ref="BU11:CC11"/>
    <mergeCell ref="CD11:CG11"/>
    <mergeCell ref="CH11:CJ11"/>
    <mergeCell ref="CK11:CQ11"/>
    <mergeCell ref="Y12:AA12"/>
    <mergeCell ref="CR13:CY13"/>
    <mergeCell ref="DD13:DJ13"/>
    <mergeCell ref="CR11:CY11"/>
    <mergeCell ref="DD11:DJ11"/>
    <mergeCell ref="DD12:DJ12"/>
    <mergeCell ref="CK13:CQ13"/>
    <mergeCell ref="O10:U10"/>
    <mergeCell ref="V10:X10"/>
    <mergeCell ref="Y10:AA10"/>
    <mergeCell ref="AB10:AD10"/>
    <mergeCell ref="AE10:BD10"/>
    <mergeCell ref="AE9:BD9"/>
    <mergeCell ref="CK8:CQ8"/>
    <mergeCell ref="CR8:CY8"/>
    <mergeCell ref="DD8:DJ8"/>
    <mergeCell ref="BE8:BT8"/>
    <mergeCell ref="BU8:CC8"/>
    <mergeCell ref="CD8:CG8"/>
    <mergeCell ref="CH8:CJ8"/>
    <mergeCell ref="CR9:CY9"/>
    <mergeCell ref="DD9:DJ9"/>
    <mergeCell ref="BE9:BT9"/>
    <mergeCell ref="BU9:CC9"/>
    <mergeCell ref="CD9:CG9"/>
    <mergeCell ref="CH9:CJ9"/>
    <mergeCell ref="CK9:CQ9"/>
    <mergeCell ref="DD10:DJ10"/>
    <mergeCell ref="BE10:BT10"/>
    <mergeCell ref="BU10:CC10"/>
    <mergeCell ref="CD10:CG10"/>
    <mergeCell ref="B9:F9"/>
    <mergeCell ref="G9:K9"/>
    <mergeCell ref="L9:N9"/>
    <mergeCell ref="O9:U9"/>
    <mergeCell ref="V9:X9"/>
    <mergeCell ref="Y9:AA9"/>
    <mergeCell ref="AB9:AD9"/>
    <mergeCell ref="AB8:AD8"/>
    <mergeCell ref="AE8:BD8"/>
    <mergeCell ref="B8:F8"/>
    <mergeCell ref="G8:K8"/>
    <mergeCell ref="L8:N8"/>
    <mergeCell ref="O8:U8"/>
    <mergeCell ref="V8:X8"/>
    <mergeCell ref="Y8:AA8"/>
    <mergeCell ref="BU7:CC7"/>
    <mergeCell ref="CD7:CG7"/>
    <mergeCell ref="CH7:CJ7"/>
    <mergeCell ref="CK7:CQ7"/>
    <mergeCell ref="CR7:CY7"/>
    <mergeCell ref="DD7:DJ7"/>
    <mergeCell ref="DD6:DJ6"/>
    <mergeCell ref="B7:F7"/>
    <mergeCell ref="G7:K7"/>
    <mergeCell ref="L7:N7"/>
    <mergeCell ref="O7:U7"/>
    <mergeCell ref="V7:X7"/>
    <mergeCell ref="Y7:AA7"/>
    <mergeCell ref="AB7:AD7"/>
    <mergeCell ref="AE7:BD7"/>
    <mergeCell ref="BE7:BT7"/>
    <mergeCell ref="BE6:BT6"/>
    <mergeCell ref="BU6:CC6"/>
    <mergeCell ref="CD6:CG6"/>
    <mergeCell ref="CH6:CJ6"/>
    <mergeCell ref="CK6:CQ6"/>
    <mergeCell ref="CR6:CY6"/>
    <mergeCell ref="B6:F6"/>
    <mergeCell ref="G6:K6"/>
    <mergeCell ref="L6:N6"/>
    <mergeCell ref="O6:U6"/>
    <mergeCell ref="V6:X6"/>
    <mergeCell ref="Y6:AA6"/>
    <mergeCell ref="AB6:AD6"/>
    <mergeCell ref="AE6:BD6"/>
    <mergeCell ref="AE5:BD5"/>
    <mergeCell ref="CK4:CQ4"/>
    <mergeCell ref="CR4:CY4"/>
    <mergeCell ref="O4:U4"/>
    <mergeCell ref="V4:X4"/>
    <mergeCell ref="Y4:AA4"/>
    <mergeCell ref="DD4:DJ4"/>
    <mergeCell ref="B5:F5"/>
    <mergeCell ref="G5:K5"/>
    <mergeCell ref="L5:N5"/>
    <mergeCell ref="O5:U5"/>
    <mergeCell ref="V5:X5"/>
    <mergeCell ref="Y5:AA5"/>
    <mergeCell ref="AB5:AD5"/>
    <mergeCell ref="AB4:AD4"/>
    <mergeCell ref="AE4:BD4"/>
    <mergeCell ref="BE4:BT4"/>
    <mergeCell ref="BU4:CC4"/>
    <mergeCell ref="CD4:CG4"/>
    <mergeCell ref="CH4:CJ4"/>
    <mergeCell ref="CR5:CY5"/>
    <mergeCell ref="DD5:DJ5"/>
    <mergeCell ref="BE5:BT5"/>
    <mergeCell ref="BU5:CC5"/>
    <mergeCell ref="CD5:CG5"/>
    <mergeCell ref="CH5:CJ5"/>
    <mergeCell ref="CK5:CQ5"/>
    <mergeCell ref="B4:F4"/>
    <mergeCell ref="G4:K4"/>
    <mergeCell ref="L4:N4"/>
    <mergeCell ref="AB3:AD3"/>
    <mergeCell ref="AE3:AW3"/>
    <mergeCell ref="AX3:BD3"/>
    <mergeCell ref="B1:CC2"/>
    <mergeCell ref="CD1:DJ1"/>
    <mergeCell ref="CD2:CG2"/>
    <mergeCell ref="CH2:DJ2"/>
    <mergeCell ref="B3:F3"/>
    <mergeCell ref="G3:K3"/>
    <mergeCell ref="L3:N3"/>
    <mergeCell ref="O3:U3"/>
    <mergeCell ref="V3:X3"/>
    <mergeCell ref="Y3:AA3"/>
    <mergeCell ref="CH3:CJ3"/>
    <mergeCell ref="CK3:CQ3"/>
    <mergeCell ref="CR3:CY3"/>
    <mergeCell ref="DD3:DJ3"/>
    <mergeCell ref="BE3:BT3"/>
    <mergeCell ref="BU3:CC3"/>
    <mergeCell ref="CD3:CG3"/>
  </mergeCells>
  <phoneticPr fontId="3"/>
  <conditionalFormatting sqref="CD2">
    <cfRule type="expression" dxfId="2" priority="1">
      <formula>TODAY()&gt;$CD$2</formula>
    </cfRule>
  </conditionalFormatting>
  <printOptions horizontalCentered="1"/>
  <pageMargins left="0.23622047244094491" right="0.23622047244094491" top="0.74803149606299213" bottom="0.74803149606299213" header="0.31496062992125984" footer="0.31496062992125984"/>
  <pageSetup paperSize="9" scale="5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34998626667073579"/>
    <pageSetUpPr fitToPage="1"/>
  </sheetPr>
  <dimension ref="A1:DJ581"/>
  <sheetViews>
    <sheetView view="pageBreakPreview" topLeftCell="E2" zoomScale="154" zoomScaleNormal="91" zoomScaleSheetLayoutView="154" workbookViewId="0">
      <selection activeCell="G3" sqref="G3:K3"/>
    </sheetView>
  </sheetViews>
  <sheetFormatPr defaultColWidth="9" defaultRowHeight="13.5" outlineLevelCol="1" x14ac:dyDescent="0.15"/>
  <cols>
    <col min="1" max="1" width="1.625" style="1" customWidth="1"/>
    <col min="2" max="13" width="1.625" style="2" customWidth="1"/>
    <col min="14" max="14" width="1.625" style="11" customWidth="1"/>
    <col min="15" max="26" width="1.625" style="1" customWidth="1"/>
    <col min="27" max="28" width="1.625" style="1" customWidth="1" outlineLevel="1"/>
    <col min="29" max="30" width="1.625" style="10" customWidth="1"/>
    <col min="31" max="81" width="1.625" style="1" customWidth="1"/>
    <col min="82" max="85" width="2.625" style="1" customWidth="1"/>
    <col min="86" max="102" width="1.625" style="1" customWidth="1"/>
    <col min="103" max="103" width="1.625" style="5" customWidth="1"/>
    <col min="104" max="104" width="5.25" style="5" hidden="1" customWidth="1" outlineLevel="1"/>
    <col min="105" max="105" width="11" style="5" hidden="1" customWidth="1" outlineLevel="1"/>
    <col min="106" max="107" width="31.25" style="5" hidden="1" customWidth="1" outlineLevel="1"/>
    <col min="108" max="108" width="1.625" style="5" customWidth="1" collapsed="1"/>
    <col min="109" max="114" width="1.625" style="1" customWidth="1"/>
    <col min="115" max="16384" width="9" style="1"/>
  </cols>
  <sheetData>
    <row r="1" spans="1:114"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6"/>
      <c r="CD1" s="379" t="s">
        <v>138</v>
      </c>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1"/>
    </row>
    <row r="2" spans="1:114"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c r="CB2" s="377"/>
      <c r="CC2" s="378"/>
      <c r="CD2" s="382" t="s">
        <v>57</v>
      </c>
      <c r="CE2" s="382"/>
      <c r="CF2" s="382"/>
      <c r="CG2" s="382"/>
      <c r="CH2" s="383">
        <v>562900</v>
      </c>
      <c r="CI2" s="383"/>
      <c r="CJ2" s="383"/>
      <c r="CK2" s="383"/>
      <c r="CL2" s="383"/>
      <c r="CM2" s="383"/>
      <c r="CN2" s="383"/>
      <c r="CO2" s="383"/>
      <c r="CP2" s="383"/>
      <c r="CQ2" s="383"/>
      <c r="CR2" s="383"/>
      <c r="CS2" s="383"/>
      <c r="CT2" s="383"/>
      <c r="CU2" s="383"/>
      <c r="CV2" s="383"/>
      <c r="CW2" s="383"/>
      <c r="CX2" s="383"/>
      <c r="CY2" s="383"/>
      <c r="CZ2" s="383"/>
      <c r="DA2" s="383"/>
      <c r="DB2" s="383"/>
      <c r="DC2" s="383"/>
      <c r="DD2" s="383"/>
      <c r="DE2" s="383"/>
      <c r="DF2" s="383"/>
      <c r="DG2" s="383"/>
      <c r="DH2" s="383"/>
      <c r="DI2" s="383"/>
      <c r="DJ2" s="383"/>
    </row>
    <row r="3" spans="1:114" s="3" customFormat="1" ht="30" customHeight="1" x14ac:dyDescent="0.15">
      <c r="A3" s="7"/>
      <c r="B3" s="384" t="s">
        <v>0</v>
      </c>
      <c r="C3" s="385"/>
      <c r="D3" s="385"/>
      <c r="E3" s="385"/>
      <c r="F3" s="386"/>
      <c r="G3" s="387" t="s">
        <v>194</v>
      </c>
      <c r="H3" s="388"/>
      <c r="I3" s="388"/>
      <c r="J3" s="388"/>
      <c r="K3" s="389"/>
      <c r="L3" s="624" t="s">
        <v>1</v>
      </c>
      <c r="M3" s="625"/>
      <c r="N3" s="626"/>
      <c r="O3" s="390" t="s">
        <v>2</v>
      </c>
      <c r="P3" s="391"/>
      <c r="Q3" s="391"/>
      <c r="R3" s="391"/>
      <c r="S3" s="391"/>
      <c r="T3" s="391"/>
      <c r="U3" s="392"/>
      <c r="V3" s="390" t="s">
        <v>74</v>
      </c>
      <c r="W3" s="391"/>
      <c r="X3" s="392"/>
      <c r="Y3" s="390" t="s">
        <v>75</v>
      </c>
      <c r="Z3" s="391"/>
      <c r="AA3" s="392"/>
      <c r="AB3" s="403" t="s">
        <v>54</v>
      </c>
      <c r="AC3" s="404"/>
      <c r="AD3" s="405"/>
      <c r="AE3" s="406" t="s">
        <v>3</v>
      </c>
      <c r="AF3" s="407"/>
      <c r="AG3" s="407"/>
      <c r="AH3" s="407"/>
      <c r="AI3" s="407"/>
      <c r="AJ3" s="407"/>
      <c r="AK3" s="407"/>
      <c r="AL3" s="407"/>
      <c r="AM3" s="407"/>
      <c r="AN3" s="407"/>
      <c r="AO3" s="407"/>
      <c r="AP3" s="407"/>
      <c r="AQ3" s="407"/>
      <c r="AR3" s="407"/>
      <c r="AS3" s="407"/>
      <c r="AT3" s="407"/>
      <c r="AU3" s="407"/>
      <c r="AV3" s="407"/>
      <c r="AW3" s="407"/>
      <c r="AX3" s="408" t="s">
        <v>4</v>
      </c>
      <c r="AY3" s="409"/>
      <c r="AZ3" s="409"/>
      <c r="BA3" s="409"/>
      <c r="BB3" s="409"/>
      <c r="BC3" s="409"/>
      <c r="BD3" s="410"/>
      <c r="BE3" s="397" t="s">
        <v>5</v>
      </c>
      <c r="BF3" s="398"/>
      <c r="BG3" s="398"/>
      <c r="BH3" s="398"/>
      <c r="BI3" s="398"/>
      <c r="BJ3" s="398"/>
      <c r="BK3" s="398"/>
      <c r="BL3" s="398"/>
      <c r="BM3" s="398"/>
      <c r="BN3" s="398"/>
      <c r="BO3" s="398"/>
      <c r="BP3" s="398"/>
      <c r="BQ3" s="398"/>
      <c r="BR3" s="398"/>
      <c r="BS3" s="398"/>
      <c r="BT3" s="399"/>
      <c r="BU3" s="400" t="s">
        <v>6</v>
      </c>
      <c r="BV3" s="401"/>
      <c r="BW3" s="401"/>
      <c r="BX3" s="401"/>
      <c r="BY3" s="401"/>
      <c r="BZ3" s="401"/>
      <c r="CA3" s="401"/>
      <c r="CB3" s="401"/>
      <c r="CC3" s="402"/>
      <c r="CD3" s="393" t="s">
        <v>7</v>
      </c>
      <c r="CE3" s="393"/>
      <c r="CF3" s="393"/>
      <c r="CG3" s="393"/>
      <c r="CH3" s="393" t="s">
        <v>8</v>
      </c>
      <c r="CI3" s="393"/>
      <c r="CJ3" s="393"/>
      <c r="CK3" s="394" t="s">
        <v>9</v>
      </c>
      <c r="CL3" s="394"/>
      <c r="CM3" s="394"/>
      <c r="CN3" s="394"/>
      <c r="CO3" s="394"/>
      <c r="CP3" s="394"/>
      <c r="CQ3" s="394"/>
      <c r="CR3" s="395" t="s">
        <v>15</v>
      </c>
      <c r="CS3" s="395"/>
      <c r="CT3" s="395"/>
      <c r="CU3" s="395"/>
      <c r="CV3" s="395"/>
      <c r="CW3" s="395"/>
      <c r="CX3" s="395"/>
      <c r="CY3" s="395"/>
      <c r="CZ3" s="25" t="s">
        <v>1</v>
      </c>
      <c r="DA3" s="26" t="s">
        <v>26</v>
      </c>
      <c r="DB3" s="26" t="s">
        <v>27</v>
      </c>
      <c r="DC3" s="26" t="s">
        <v>10</v>
      </c>
      <c r="DD3" s="396" t="s">
        <v>20</v>
      </c>
      <c r="DE3" s="396"/>
      <c r="DF3" s="396"/>
      <c r="DG3" s="396"/>
      <c r="DH3" s="396"/>
      <c r="DI3" s="396"/>
      <c r="DJ3" s="396"/>
    </row>
    <row r="4" spans="1:114" ht="48.75" customHeight="1" x14ac:dyDescent="0.15">
      <c r="B4" s="217"/>
      <c r="C4" s="218"/>
      <c r="D4" s="218"/>
      <c r="E4" s="218"/>
      <c r="F4" s="219"/>
      <c r="G4" s="272"/>
      <c r="H4" s="273"/>
      <c r="I4" s="273"/>
      <c r="J4" s="273"/>
      <c r="K4" s="274"/>
      <c r="L4" s="283"/>
      <c r="M4" s="284"/>
      <c r="N4" s="285"/>
      <c r="O4" s="241"/>
      <c r="P4" s="221"/>
      <c r="Q4" s="221"/>
      <c r="R4" s="221"/>
      <c r="S4" s="221"/>
      <c r="T4" s="221"/>
      <c r="U4" s="222"/>
      <c r="V4" s="229"/>
      <c r="W4" s="230"/>
      <c r="X4" s="231"/>
      <c r="Y4" s="229"/>
      <c r="Z4" s="230"/>
      <c r="AA4" s="231"/>
      <c r="AB4" s="229"/>
      <c r="AC4" s="230"/>
      <c r="AD4" s="231"/>
      <c r="AE4" s="332"/>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4"/>
      <c r="BE4" s="241"/>
      <c r="BF4" s="221"/>
      <c r="BG4" s="221"/>
      <c r="BH4" s="221"/>
      <c r="BI4" s="221"/>
      <c r="BJ4" s="221"/>
      <c r="BK4" s="221"/>
      <c r="BL4" s="221"/>
      <c r="BM4" s="221"/>
      <c r="BN4" s="221"/>
      <c r="BO4" s="221"/>
      <c r="BP4" s="221"/>
      <c r="BQ4" s="221"/>
      <c r="BR4" s="221"/>
      <c r="BS4" s="221"/>
      <c r="BT4" s="222"/>
      <c r="BU4" s="275"/>
      <c r="BV4" s="276"/>
      <c r="BW4" s="276"/>
      <c r="BX4" s="276"/>
      <c r="BY4" s="276"/>
      <c r="BZ4" s="276"/>
      <c r="CA4" s="276"/>
      <c r="CB4" s="276"/>
      <c r="CC4" s="277"/>
      <c r="CD4" s="226"/>
      <c r="CE4" s="227"/>
      <c r="CF4" s="227"/>
      <c r="CG4" s="228"/>
      <c r="CH4" s="226"/>
      <c r="CI4" s="227"/>
      <c r="CJ4" s="228"/>
      <c r="CK4" s="226">
        <f t="shared" ref="CK4:CK33" si="0">CD4*CH4</f>
        <v>0</v>
      </c>
      <c r="CL4" s="227"/>
      <c r="CM4" s="227"/>
      <c r="CN4" s="227"/>
      <c r="CO4" s="227"/>
      <c r="CP4" s="227"/>
      <c r="CQ4" s="228"/>
      <c r="CR4" s="226">
        <f>CK4</f>
        <v>0</v>
      </c>
      <c r="CS4" s="227"/>
      <c r="CT4" s="227"/>
      <c r="CU4" s="227"/>
      <c r="CV4" s="227"/>
      <c r="CW4" s="227"/>
      <c r="CX4" s="227"/>
      <c r="CY4" s="228"/>
      <c r="CZ4" s="13" t="s">
        <v>11</v>
      </c>
      <c r="DA4" s="14" t="s">
        <v>12</v>
      </c>
      <c r="DB4" s="14" t="s">
        <v>13</v>
      </c>
      <c r="DC4" s="14" t="s">
        <v>14</v>
      </c>
      <c r="DD4" s="429">
        <f>5629600-CR4</f>
        <v>5629600</v>
      </c>
      <c r="DE4" s="429"/>
      <c r="DF4" s="429"/>
      <c r="DG4" s="429"/>
      <c r="DH4" s="429"/>
      <c r="DI4" s="429"/>
      <c r="DJ4" s="429"/>
    </row>
    <row r="5" spans="1:114" ht="30" customHeight="1" x14ac:dyDescent="0.15">
      <c r="B5" s="217"/>
      <c r="C5" s="218"/>
      <c r="D5" s="218"/>
      <c r="E5" s="218"/>
      <c r="F5" s="219"/>
      <c r="G5" s="283"/>
      <c r="H5" s="284"/>
      <c r="I5" s="284"/>
      <c r="J5" s="284"/>
      <c r="K5" s="285"/>
      <c r="L5" s="283"/>
      <c r="M5" s="284"/>
      <c r="N5" s="285"/>
      <c r="O5" s="241"/>
      <c r="P5" s="221"/>
      <c r="Q5" s="221"/>
      <c r="R5" s="221"/>
      <c r="S5" s="221"/>
      <c r="T5" s="221"/>
      <c r="U5" s="222"/>
      <c r="V5" s="229"/>
      <c r="W5" s="230"/>
      <c r="X5" s="231"/>
      <c r="Y5" s="229"/>
      <c r="Z5" s="230"/>
      <c r="AA5" s="231"/>
      <c r="AB5" s="229"/>
      <c r="AC5" s="230"/>
      <c r="AD5" s="231"/>
      <c r="AE5" s="24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2"/>
      <c r="BE5" s="241"/>
      <c r="BF5" s="221"/>
      <c r="BG5" s="221"/>
      <c r="BH5" s="221"/>
      <c r="BI5" s="221"/>
      <c r="BJ5" s="221"/>
      <c r="BK5" s="221"/>
      <c r="BL5" s="221"/>
      <c r="BM5" s="221"/>
      <c r="BN5" s="221"/>
      <c r="BO5" s="221"/>
      <c r="BP5" s="221"/>
      <c r="BQ5" s="221"/>
      <c r="BR5" s="221"/>
      <c r="BS5" s="221"/>
      <c r="BT5" s="222"/>
      <c r="BU5" s="241"/>
      <c r="BV5" s="221"/>
      <c r="BW5" s="221"/>
      <c r="BX5" s="221"/>
      <c r="BY5" s="221"/>
      <c r="BZ5" s="221"/>
      <c r="CA5" s="221"/>
      <c r="CB5" s="221"/>
      <c r="CC5" s="222"/>
      <c r="CD5" s="226"/>
      <c r="CE5" s="227"/>
      <c r="CF5" s="227"/>
      <c r="CG5" s="228"/>
      <c r="CH5" s="226"/>
      <c r="CI5" s="227"/>
      <c r="CJ5" s="228"/>
      <c r="CK5" s="226">
        <f t="shared" si="0"/>
        <v>0</v>
      </c>
      <c r="CL5" s="227"/>
      <c r="CM5" s="227"/>
      <c r="CN5" s="227"/>
      <c r="CO5" s="227"/>
      <c r="CP5" s="227"/>
      <c r="CQ5" s="228"/>
      <c r="CR5" s="226">
        <f>CR4+CK5</f>
        <v>0</v>
      </c>
      <c r="CS5" s="227"/>
      <c r="CT5" s="227"/>
      <c r="CU5" s="227"/>
      <c r="CV5" s="227"/>
      <c r="CW5" s="227"/>
      <c r="CX5" s="227"/>
      <c r="CY5" s="228"/>
      <c r="CZ5" s="13" t="s">
        <v>11</v>
      </c>
      <c r="DA5" s="14" t="s">
        <v>12</v>
      </c>
      <c r="DB5" s="14" t="s">
        <v>13</v>
      </c>
      <c r="DC5" s="14" t="s">
        <v>14</v>
      </c>
      <c r="DD5" s="429">
        <f t="shared" ref="DD5:DD33" si="1">5629600-CR5</f>
        <v>5629600</v>
      </c>
      <c r="DE5" s="429"/>
      <c r="DF5" s="429"/>
      <c r="DG5" s="429"/>
      <c r="DH5" s="429"/>
      <c r="DI5" s="429"/>
      <c r="DJ5" s="429"/>
    </row>
    <row r="6" spans="1:114" ht="30" customHeight="1" x14ac:dyDescent="0.15">
      <c r="B6" s="217"/>
      <c r="C6" s="218"/>
      <c r="D6" s="218"/>
      <c r="E6" s="218"/>
      <c r="F6" s="219"/>
      <c r="G6" s="283"/>
      <c r="H6" s="284"/>
      <c r="I6" s="284"/>
      <c r="J6" s="284"/>
      <c r="K6" s="285"/>
      <c r="L6" s="283"/>
      <c r="M6" s="284"/>
      <c r="N6" s="285"/>
      <c r="O6" s="241"/>
      <c r="P6" s="221"/>
      <c r="Q6" s="221"/>
      <c r="R6" s="221"/>
      <c r="S6" s="221"/>
      <c r="T6" s="221"/>
      <c r="U6" s="222"/>
      <c r="V6" s="229"/>
      <c r="W6" s="230"/>
      <c r="X6" s="231"/>
      <c r="Y6" s="229"/>
      <c r="Z6" s="230"/>
      <c r="AA6" s="231"/>
      <c r="AB6" s="229"/>
      <c r="AC6" s="230"/>
      <c r="AD6" s="231"/>
      <c r="AE6" s="24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2"/>
      <c r="BE6" s="241"/>
      <c r="BF6" s="221"/>
      <c r="BG6" s="221"/>
      <c r="BH6" s="221"/>
      <c r="BI6" s="221"/>
      <c r="BJ6" s="221"/>
      <c r="BK6" s="221"/>
      <c r="BL6" s="221"/>
      <c r="BM6" s="221"/>
      <c r="BN6" s="221"/>
      <c r="BO6" s="221"/>
      <c r="BP6" s="221"/>
      <c r="BQ6" s="221"/>
      <c r="BR6" s="221"/>
      <c r="BS6" s="221"/>
      <c r="BT6" s="222"/>
      <c r="BU6" s="241"/>
      <c r="BV6" s="221"/>
      <c r="BW6" s="221"/>
      <c r="BX6" s="221"/>
      <c r="BY6" s="221"/>
      <c r="BZ6" s="221"/>
      <c r="CA6" s="221"/>
      <c r="CB6" s="221"/>
      <c r="CC6" s="222"/>
      <c r="CD6" s="226"/>
      <c r="CE6" s="227"/>
      <c r="CF6" s="227"/>
      <c r="CG6" s="228"/>
      <c r="CH6" s="226"/>
      <c r="CI6" s="227"/>
      <c r="CJ6" s="228"/>
      <c r="CK6" s="226">
        <f t="shared" si="0"/>
        <v>0</v>
      </c>
      <c r="CL6" s="227"/>
      <c r="CM6" s="227"/>
      <c r="CN6" s="227"/>
      <c r="CO6" s="227"/>
      <c r="CP6" s="227"/>
      <c r="CQ6" s="228"/>
      <c r="CR6" s="226">
        <f t="shared" ref="CR6:CR11" si="2">CR5+CK6</f>
        <v>0</v>
      </c>
      <c r="CS6" s="227"/>
      <c r="CT6" s="227"/>
      <c r="CU6" s="227"/>
      <c r="CV6" s="227"/>
      <c r="CW6" s="227"/>
      <c r="CX6" s="227"/>
      <c r="CY6" s="228"/>
      <c r="CZ6" s="13" t="s">
        <v>11</v>
      </c>
      <c r="DA6" s="14" t="s">
        <v>12</v>
      </c>
      <c r="DB6" s="14" t="s">
        <v>13</v>
      </c>
      <c r="DC6" s="14" t="s">
        <v>14</v>
      </c>
      <c r="DD6" s="429">
        <f t="shared" si="1"/>
        <v>5629600</v>
      </c>
      <c r="DE6" s="429"/>
      <c r="DF6" s="429"/>
      <c r="DG6" s="429"/>
      <c r="DH6" s="429"/>
      <c r="DI6" s="429"/>
      <c r="DJ6" s="429"/>
    </row>
    <row r="7" spans="1:114" ht="30" customHeight="1" x14ac:dyDescent="0.15">
      <c r="B7" s="217"/>
      <c r="C7" s="218"/>
      <c r="D7" s="218"/>
      <c r="E7" s="218"/>
      <c r="F7" s="219"/>
      <c r="G7" s="283"/>
      <c r="H7" s="284"/>
      <c r="I7" s="284"/>
      <c r="J7" s="284"/>
      <c r="K7" s="285"/>
      <c r="L7" s="283"/>
      <c r="M7" s="284"/>
      <c r="N7" s="285"/>
      <c r="O7" s="241"/>
      <c r="P7" s="221"/>
      <c r="Q7" s="221"/>
      <c r="R7" s="221"/>
      <c r="S7" s="221"/>
      <c r="T7" s="221"/>
      <c r="U7" s="222"/>
      <c r="V7" s="229"/>
      <c r="W7" s="230"/>
      <c r="X7" s="231"/>
      <c r="Y7" s="229"/>
      <c r="Z7" s="230"/>
      <c r="AA7" s="231"/>
      <c r="AB7" s="229"/>
      <c r="AC7" s="230"/>
      <c r="AD7" s="231"/>
      <c r="AE7" s="24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2"/>
      <c r="BE7" s="241"/>
      <c r="BF7" s="221"/>
      <c r="BG7" s="221"/>
      <c r="BH7" s="221"/>
      <c r="BI7" s="221"/>
      <c r="BJ7" s="221"/>
      <c r="BK7" s="221"/>
      <c r="BL7" s="221"/>
      <c r="BM7" s="221"/>
      <c r="BN7" s="221"/>
      <c r="BO7" s="221"/>
      <c r="BP7" s="221"/>
      <c r="BQ7" s="221"/>
      <c r="BR7" s="221"/>
      <c r="BS7" s="221"/>
      <c r="BT7" s="222"/>
      <c r="BU7" s="241"/>
      <c r="BV7" s="221"/>
      <c r="BW7" s="221"/>
      <c r="BX7" s="221"/>
      <c r="BY7" s="221"/>
      <c r="BZ7" s="221"/>
      <c r="CA7" s="221"/>
      <c r="CB7" s="221"/>
      <c r="CC7" s="222"/>
      <c r="CD7" s="238"/>
      <c r="CE7" s="239"/>
      <c r="CF7" s="239"/>
      <c r="CG7" s="240"/>
      <c r="CH7" s="226"/>
      <c r="CI7" s="227"/>
      <c r="CJ7" s="228"/>
      <c r="CK7" s="226">
        <f t="shared" si="0"/>
        <v>0</v>
      </c>
      <c r="CL7" s="227"/>
      <c r="CM7" s="227"/>
      <c r="CN7" s="227"/>
      <c r="CO7" s="227"/>
      <c r="CP7" s="227"/>
      <c r="CQ7" s="228"/>
      <c r="CR7" s="226">
        <f>CR6+CK7</f>
        <v>0</v>
      </c>
      <c r="CS7" s="227"/>
      <c r="CT7" s="227"/>
      <c r="CU7" s="227"/>
      <c r="CV7" s="227"/>
      <c r="CW7" s="227"/>
      <c r="CX7" s="227"/>
      <c r="CY7" s="228"/>
      <c r="CZ7" s="13" t="s">
        <v>11</v>
      </c>
      <c r="DA7" s="14" t="s">
        <v>12</v>
      </c>
      <c r="DB7" s="14" t="s">
        <v>13</v>
      </c>
      <c r="DC7" s="14" t="s">
        <v>14</v>
      </c>
      <c r="DD7" s="429">
        <f t="shared" si="1"/>
        <v>5629600</v>
      </c>
      <c r="DE7" s="429"/>
      <c r="DF7" s="429"/>
      <c r="DG7" s="429"/>
      <c r="DH7" s="429"/>
      <c r="DI7" s="429"/>
      <c r="DJ7" s="429"/>
    </row>
    <row r="8" spans="1:114" ht="30" customHeight="1" x14ac:dyDescent="0.15">
      <c r="B8" s="217"/>
      <c r="C8" s="218"/>
      <c r="D8" s="218"/>
      <c r="E8" s="218"/>
      <c r="F8" s="219"/>
      <c r="G8" s="283"/>
      <c r="H8" s="284"/>
      <c r="I8" s="284"/>
      <c r="J8" s="284"/>
      <c r="K8" s="285"/>
      <c r="L8" s="283"/>
      <c r="M8" s="284"/>
      <c r="N8" s="285"/>
      <c r="O8" s="241"/>
      <c r="P8" s="221"/>
      <c r="Q8" s="221"/>
      <c r="R8" s="221"/>
      <c r="S8" s="221"/>
      <c r="T8" s="221"/>
      <c r="U8" s="222"/>
      <c r="V8" s="229"/>
      <c r="W8" s="230"/>
      <c r="X8" s="231"/>
      <c r="Y8" s="229"/>
      <c r="Z8" s="230"/>
      <c r="AA8" s="231"/>
      <c r="AB8" s="229"/>
      <c r="AC8" s="230"/>
      <c r="AD8" s="231"/>
      <c r="AE8" s="24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2"/>
      <c r="BE8" s="241"/>
      <c r="BF8" s="221"/>
      <c r="BG8" s="221"/>
      <c r="BH8" s="221"/>
      <c r="BI8" s="221"/>
      <c r="BJ8" s="221"/>
      <c r="BK8" s="221"/>
      <c r="BL8" s="221"/>
      <c r="BM8" s="221"/>
      <c r="BN8" s="221"/>
      <c r="BO8" s="221"/>
      <c r="BP8" s="221"/>
      <c r="BQ8" s="221"/>
      <c r="BR8" s="221"/>
      <c r="BS8" s="221"/>
      <c r="BT8" s="222"/>
      <c r="BU8" s="241"/>
      <c r="BV8" s="221"/>
      <c r="BW8" s="221"/>
      <c r="BX8" s="221"/>
      <c r="BY8" s="221"/>
      <c r="BZ8" s="221"/>
      <c r="CA8" s="221"/>
      <c r="CB8" s="221"/>
      <c r="CC8" s="222"/>
      <c r="CD8" s="226"/>
      <c r="CE8" s="227"/>
      <c r="CF8" s="227"/>
      <c r="CG8" s="228"/>
      <c r="CH8" s="226"/>
      <c r="CI8" s="227"/>
      <c r="CJ8" s="228"/>
      <c r="CK8" s="226">
        <f t="shared" si="0"/>
        <v>0</v>
      </c>
      <c r="CL8" s="227"/>
      <c r="CM8" s="227"/>
      <c r="CN8" s="227"/>
      <c r="CO8" s="227"/>
      <c r="CP8" s="227"/>
      <c r="CQ8" s="228"/>
      <c r="CR8" s="226">
        <f>CR7+CK8</f>
        <v>0</v>
      </c>
      <c r="CS8" s="227"/>
      <c r="CT8" s="227"/>
      <c r="CU8" s="227"/>
      <c r="CV8" s="227"/>
      <c r="CW8" s="227"/>
      <c r="CX8" s="227"/>
      <c r="CY8" s="228"/>
      <c r="CZ8" s="13" t="s">
        <v>11</v>
      </c>
      <c r="DA8" s="14" t="s">
        <v>12</v>
      </c>
      <c r="DB8" s="14" t="s">
        <v>13</v>
      </c>
      <c r="DC8" s="14" t="s">
        <v>14</v>
      </c>
      <c r="DD8" s="429">
        <f t="shared" si="1"/>
        <v>5629600</v>
      </c>
      <c r="DE8" s="429"/>
      <c r="DF8" s="429"/>
      <c r="DG8" s="429"/>
      <c r="DH8" s="429"/>
      <c r="DI8" s="429"/>
      <c r="DJ8" s="429"/>
    </row>
    <row r="9" spans="1:114" ht="30" customHeight="1" x14ac:dyDescent="0.15">
      <c r="B9" s="217"/>
      <c r="C9" s="218"/>
      <c r="D9" s="218"/>
      <c r="E9" s="218"/>
      <c r="F9" s="219"/>
      <c r="G9" s="362"/>
      <c r="H9" s="363"/>
      <c r="I9" s="363"/>
      <c r="J9" s="363"/>
      <c r="K9" s="364"/>
      <c r="L9" s="283"/>
      <c r="M9" s="284"/>
      <c r="N9" s="285"/>
      <c r="O9" s="241"/>
      <c r="P9" s="221"/>
      <c r="Q9" s="221"/>
      <c r="R9" s="221"/>
      <c r="S9" s="221"/>
      <c r="T9" s="221"/>
      <c r="U9" s="222"/>
      <c r="V9" s="229"/>
      <c r="W9" s="230"/>
      <c r="X9" s="231"/>
      <c r="Y9" s="229"/>
      <c r="Z9" s="230"/>
      <c r="AA9" s="231"/>
      <c r="AB9" s="229"/>
      <c r="AC9" s="230"/>
      <c r="AD9" s="231"/>
      <c r="AE9" s="24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2"/>
      <c r="BE9" s="241"/>
      <c r="BF9" s="221"/>
      <c r="BG9" s="221"/>
      <c r="BH9" s="221"/>
      <c r="BI9" s="221"/>
      <c r="BJ9" s="221"/>
      <c r="BK9" s="221"/>
      <c r="BL9" s="221"/>
      <c r="BM9" s="221"/>
      <c r="BN9" s="221"/>
      <c r="BO9" s="221"/>
      <c r="BP9" s="221"/>
      <c r="BQ9" s="221"/>
      <c r="BR9" s="221"/>
      <c r="BS9" s="221"/>
      <c r="BT9" s="222"/>
      <c r="BU9" s="241"/>
      <c r="BV9" s="221"/>
      <c r="BW9" s="221"/>
      <c r="BX9" s="221"/>
      <c r="BY9" s="221"/>
      <c r="BZ9" s="221"/>
      <c r="CA9" s="221"/>
      <c r="CB9" s="221"/>
      <c r="CC9" s="222"/>
      <c r="CD9" s="226"/>
      <c r="CE9" s="227"/>
      <c r="CF9" s="227"/>
      <c r="CG9" s="228"/>
      <c r="CH9" s="226"/>
      <c r="CI9" s="227"/>
      <c r="CJ9" s="228"/>
      <c r="CK9" s="226">
        <f t="shared" si="0"/>
        <v>0</v>
      </c>
      <c r="CL9" s="227"/>
      <c r="CM9" s="227"/>
      <c r="CN9" s="227"/>
      <c r="CO9" s="227"/>
      <c r="CP9" s="227"/>
      <c r="CQ9" s="228"/>
      <c r="CR9" s="226">
        <f t="shared" si="2"/>
        <v>0</v>
      </c>
      <c r="CS9" s="227"/>
      <c r="CT9" s="227"/>
      <c r="CU9" s="227"/>
      <c r="CV9" s="227"/>
      <c r="CW9" s="227"/>
      <c r="CX9" s="227"/>
      <c r="CY9" s="228"/>
      <c r="CZ9" s="13" t="s">
        <v>11</v>
      </c>
      <c r="DA9" s="14" t="s">
        <v>12</v>
      </c>
      <c r="DB9" s="14" t="s">
        <v>13</v>
      </c>
      <c r="DC9" s="14" t="s">
        <v>14</v>
      </c>
      <c r="DD9" s="429">
        <f t="shared" si="1"/>
        <v>5629600</v>
      </c>
      <c r="DE9" s="429"/>
      <c r="DF9" s="429"/>
      <c r="DG9" s="429"/>
      <c r="DH9" s="429"/>
      <c r="DI9" s="429"/>
      <c r="DJ9" s="429"/>
    </row>
    <row r="10" spans="1:114" ht="30" customHeight="1" x14ac:dyDescent="0.15">
      <c r="B10" s="217"/>
      <c r="C10" s="218"/>
      <c r="D10" s="218"/>
      <c r="E10" s="218"/>
      <c r="F10" s="219"/>
      <c r="G10" s="283"/>
      <c r="H10" s="284"/>
      <c r="I10" s="284"/>
      <c r="J10" s="284"/>
      <c r="K10" s="285"/>
      <c r="L10" s="283"/>
      <c r="M10" s="284"/>
      <c r="N10" s="285"/>
      <c r="O10" s="241"/>
      <c r="P10" s="221"/>
      <c r="Q10" s="221"/>
      <c r="R10" s="221"/>
      <c r="S10" s="221"/>
      <c r="T10" s="221"/>
      <c r="U10" s="222"/>
      <c r="V10" s="229"/>
      <c r="W10" s="230"/>
      <c r="X10" s="231"/>
      <c r="Y10" s="229"/>
      <c r="Z10" s="230"/>
      <c r="AA10" s="231"/>
      <c r="AB10" s="229"/>
      <c r="AC10" s="230"/>
      <c r="AD10" s="231"/>
      <c r="AE10" s="24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2"/>
      <c r="BE10" s="241"/>
      <c r="BF10" s="221"/>
      <c r="BG10" s="221"/>
      <c r="BH10" s="221"/>
      <c r="BI10" s="221"/>
      <c r="BJ10" s="221"/>
      <c r="BK10" s="221"/>
      <c r="BL10" s="221"/>
      <c r="BM10" s="221"/>
      <c r="BN10" s="221"/>
      <c r="BO10" s="221"/>
      <c r="BP10" s="221"/>
      <c r="BQ10" s="221"/>
      <c r="BR10" s="221"/>
      <c r="BS10" s="221"/>
      <c r="BT10" s="222"/>
      <c r="BU10" s="275"/>
      <c r="BV10" s="276"/>
      <c r="BW10" s="276"/>
      <c r="BX10" s="276"/>
      <c r="BY10" s="276"/>
      <c r="BZ10" s="276"/>
      <c r="CA10" s="276"/>
      <c r="CB10" s="276"/>
      <c r="CC10" s="277"/>
      <c r="CD10" s="226"/>
      <c r="CE10" s="227"/>
      <c r="CF10" s="227"/>
      <c r="CG10" s="228"/>
      <c r="CH10" s="226"/>
      <c r="CI10" s="227"/>
      <c r="CJ10" s="228"/>
      <c r="CK10" s="226">
        <f t="shared" si="0"/>
        <v>0</v>
      </c>
      <c r="CL10" s="227"/>
      <c r="CM10" s="227"/>
      <c r="CN10" s="227"/>
      <c r="CO10" s="227"/>
      <c r="CP10" s="227"/>
      <c r="CQ10" s="228"/>
      <c r="CR10" s="226">
        <f t="shared" si="2"/>
        <v>0</v>
      </c>
      <c r="CS10" s="227"/>
      <c r="CT10" s="227"/>
      <c r="CU10" s="227"/>
      <c r="CV10" s="227"/>
      <c r="CW10" s="227"/>
      <c r="CX10" s="227"/>
      <c r="CY10" s="228"/>
      <c r="CZ10" s="13" t="s">
        <v>11</v>
      </c>
      <c r="DA10" s="14" t="s">
        <v>12</v>
      </c>
      <c r="DB10" s="14" t="s">
        <v>13</v>
      </c>
      <c r="DC10" s="14" t="s">
        <v>14</v>
      </c>
      <c r="DD10" s="429">
        <f t="shared" si="1"/>
        <v>5629600</v>
      </c>
      <c r="DE10" s="429"/>
      <c r="DF10" s="429"/>
      <c r="DG10" s="429"/>
      <c r="DH10" s="429"/>
      <c r="DI10" s="429"/>
      <c r="DJ10" s="429"/>
    </row>
    <row r="11" spans="1:114" ht="30" customHeight="1" x14ac:dyDescent="0.15">
      <c r="B11" s="217"/>
      <c r="C11" s="218"/>
      <c r="D11" s="218"/>
      <c r="E11" s="218"/>
      <c r="F11" s="219"/>
      <c r="G11" s="283"/>
      <c r="H11" s="284"/>
      <c r="I11" s="284"/>
      <c r="J11" s="284"/>
      <c r="K11" s="285"/>
      <c r="L11" s="283"/>
      <c r="M11" s="284"/>
      <c r="N11" s="285"/>
      <c r="O11" s="241"/>
      <c r="P11" s="221"/>
      <c r="Q11" s="221"/>
      <c r="R11" s="221"/>
      <c r="S11" s="221"/>
      <c r="T11" s="221"/>
      <c r="U11" s="222"/>
      <c r="V11" s="229"/>
      <c r="W11" s="230"/>
      <c r="X11" s="231"/>
      <c r="Y11" s="229"/>
      <c r="Z11" s="230"/>
      <c r="AA11" s="231"/>
      <c r="AB11" s="229"/>
      <c r="AC11" s="230"/>
      <c r="AD11" s="231"/>
      <c r="AE11" s="24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2"/>
      <c r="BE11" s="241"/>
      <c r="BF11" s="221"/>
      <c r="BG11" s="221"/>
      <c r="BH11" s="221"/>
      <c r="BI11" s="221"/>
      <c r="BJ11" s="221"/>
      <c r="BK11" s="221"/>
      <c r="BL11" s="221"/>
      <c r="BM11" s="221"/>
      <c r="BN11" s="221"/>
      <c r="BO11" s="221"/>
      <c r="BP11" s="221"/>
      <c r="BQ11" s="221"/>
      <c r="BR11" s="221"/>
      <c r="BS11" s="221"/>
      <c r="BT11" s="222"/>
      <c r="BU11" s="241"/>
      <c r="BV11" s="221"/>
      <c r="BW11" s="221"/>
      <c r="BX11" s="221"/>
      <c r="BY11" s="221"/>
      <c r="BZ11" s="221"/>
      <c r="CA11" s="221"/>
      <c r="CB11" s="221"/>
      <c r="CC11" s="222"/>
      <c r="CD11" s="238"/>
      <c r="CE11" s="239"/>
      <c r="CF11" s="239"/>
      <c r="CG11" s="240"/>
      <c r="CH11" s="226"/>
      <c r="CI11" s="227"/>
      <c r="CJ11" s="228"/>
      <c r="CK11" s="226">
        <f t="shared" si="0"/>
        <v>0</v>
      </c>
      <c r="CL11" s="227"/>
      <c r="CM11" s="227"/>
      <c r="CN11" s="227"/>
      <c r="CO11" s="227"/>
      <c r="CP11" s="227"/>
      <c r="CQ11" s="228"/>
      <c r="CR11" s="226">
        <f t="shared" si="2"/>
        <v>0</v>
      </c>
      <c r="CS11" s="227"/>
      <c r="CT11" s="227"/>
      <c r="CU11" s="227"/>
      <c r="CV11" s="227"/>
      <c r="CW11" s="227"/>
      <c r="CX11" s="227"/>
      <c r="CY11" s="228"/>
      <c r="CZ11" s="13" t="s">
        <v>11</v>
      </c>
      <c r="DA11" s="14" t="s">
        <v>12</v>
      </c>
      <c r="DB11" s="14" t="s">
        <v>13</v>
      </c>
      <c r="DC11" s="14" t="s">
        <v>14</v>
      </c>
      <c r="DD11" s="429">
        <f t="shared" si="1"/>
        <v>5629600</v>
      </c>
      <c r="DE11" s="429"/>
      <c r="DF11" s="429"/>
      <c r="DG11" s="429"/>
      <c r="DH11" s="429"/>
      <c r="DI11" s="429"/>
      <c r="DJ11" s="429"/>
    </row>
    <row r="12" spans="1:114" ht="30" customHeight="1" x14ac:dyDescent="0.15">
      <c r="B12" s="217"/>
      <c r="C12" s="218"/>
      <c r="D12" s="218"/>
      <c r="E12" s="218"/>
      <c r="F12" s="219"/>
      <c r="G12" s="272"/>
      <c r="H12" s="273"/>
      <c r="I12" s="273"/>
      <c r="J12" s="273"/>
      <c r="K12" s="274"/>
      <c r="L12" s="283"/>
      <c r="M12" s="284"/>
      <c r="N12" s="285"/>
      <c r="O12" s="241"/>
      <c r="P12" s="221"/>
      <c r="Q12" s="221"/>
      <c r="R12" s="221"/>
      <c r="S12" s="221"/>
      <c r="T12" s="221"/>
      <c r="U12" s="222"/>
      <c r="V12" s="229"/>
      <c r="W12" s="230"/>
      <c r="X12" s="231"/>
      <c r="Y12" s="229"/>
      <c r="Z12" s="230"/>
      <c r="AA12" s="231"/>
      <c r="AB12" s="229"/>
      <c r="AC12" s="230"/>
      <c r="AD12" s="231"/>
      <c r="AE12" s="24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2"/>
      <c r="BE12" s="241"/>
      <c r="BF12" s="221"/>
      <c r="BG12" s="221"/>
      <c r="BH12" s="221"/>
      <c r="BI12" s="221"/>
      <c r="BJ12" s="221"/>
      <c r="BK12" s="221"/>
      <c r="BL12" s="221"/>
      <c r="BM12" s="221"/>
      <c r="BN12" s="221"/>
      <c r="BO12" s="221"/>
      <c r="BP12" s="221"/>
      <c r="BQ12" s="221"/>
      <c r="BR12" s="221"/>
      <c r="BS12" s="221"/>
      <c r="BT12" s="222"/>
      <c r="BU12" s="275"/>
      <c r="BV12" s="276"/>
      <c r="BW12" s="276"/>
      <c r="BX12" s="276"/>
      <c r="BY12" s="276"/>
      <c r="BZ12" s="276"/>
      <c r="CA12" s="276"/>
      <c r="CB12" s="276"/>
      <c r="CC12" s="277"/>
      <c r="CD12" s="226"/>
      <c r="CE12" s="227"/>
      <c r="CF12" s="227"/>
      <c r="CG12" s="228"/>
      <c r="CH12" s="226"/>
      <c r="CI12" s="227"/>
      <c r="CJ12" s="228"/>
      <c r="CK12" s="226">
        <f t="shared" si="0"/>
        <v>0</v>
      </c>
      <c r="CL12" s="227"/>
      <c r="CM12" s="227"/>
      <c r="CN12" s="227"/>
      <c r="CO12" s="227"/>
      <c r="CP12" s="227"/>
      <c r="CQ12" s="228"/>
      <c r="CR12" s="226"/>
      <c r="CS12" s="227"/>
      <c r="CT12" s="227"/>
      <c r="CU12" s="227"/>
      <c r="CV12" s="227"/>
      <c r="CW12" s="227"/>
      <c r="CX12" s="227"/>
      <c r="CY12" s="228"/>
      <c r="CZ12" s="13" t="s">
        <v>11</v>
      </c>
      <c r="DA12" s="14" t="s">
        <v>12</v>
      </c>
      <c r="DB12" s="14" t="s">
        <v>13</v>
      </c>
      <c r="DC12" s="14" t="s">
        <v>14</v>
      </c>
      <c r="DD12" s="429">
        <f t="shared" si="1"/>
        <v>5629600</v>
      </c>
      <c r="DE12" s="429"/>
      <c r="DF12" s="429"/>
      <c r="DG12" s="429"/>
      <c r="DH12" s="429"/>
      <c r="DI12" s="429"/>
      <c r="DJ12" s="429"/>
    </row>
    <row r="13" spans="1:114" ht="30" customHeight="1" x14ac:dyDescent="0.15">
      <c r="B13" s="338"/>
      <c r="C13" s="339"/>
      <c r="D13" s="339"/>
      <c r="E13" s="339"/>
      <c r="F13" s="340"/>
      <c r="G13" s="272"/>
      <c r="H13" s="273"/>
      <c r="I13" s="273"/>
      <c r="J13" s="273"/>
      <c r="K13" s="274"/>
      <c r="L13" s="283"/>
      <c r="M13" s="284"/>
      <c r="N13" s="285"/>
      <c r="O13" s="283"/>
      <c r="P13" s="284"/>
      <c r="Q13" s="284"/>
      <c r="R13" s="284"/>
      <c r="S13" s="284"/>
      <c r="T13" s="284"/>
      <c r="U13" s="285"/>
      <c r="V13" s="229"/>
      <c r="W13" s="230"/>
      <c r="X13" s="231"/>
      <c r="Y13" s="229"/>
      <c r="Z13" s="230"/>
      <c r="AA13" s="231"/>
      <c r="AB13" s="229"/>
      <c r="AC13" s="230"/>
      <c r="AD13" s="231"/>
      <c r="AE13" s="24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2"/>
      <c r="BE13" s="241"/>
      <c r="BF13" s="221"/>
      <c r="BG13" s="221"/>
      <c r="BH13" s="221"/>
      <c r="BI13" s="221"/>
      <c r="BJ13" s="221"/>
      <c r="BK13" s="221"/>
      <c r="BL13" s="221"/>
      <c r="BM13" s="221"/>
      <c r="BN13" s="221"/>
      <c r="BO13" s="221"/>
      <c r="BP13" s="221"/>
      <c r="BQ13" s="221"/>
      <c r="BR13" s="221"/>
      <c r="BS13" s="221"/>
      <c r="BT13" s="222"/>
      <c r="BU13" s="275"/>
      <c r="BV13" s="276"/>
      <c r="BW13" s="276"/>
      <c r="BX13" s="276"/>
      <c r="BY13" s="276"/>
      <c r="BZ13" s="276"/>
      <c r="CA13" s="276"/>
      <c r="CB13" s="276"/>
      <c r="CC13" s="277"/>
      <c r="CD13" s="226"/>
      <c r="CE13" s="227"/>
      <c r="CF13" s="227"/>
      <c r="CG13" s="228"/>
      <c r="CH13" s="226"/>
      <c r="CI13" s="227"/>
      <c r="CJ13" s="228"/>
      <c r="CK13" s="226">
        <f t="shared" si="0"/>
        <v>0</v>
      </c>
      <c r="CL13" s="227"/>
      <c r="CM13" s="227"/>
      <c r="CN13" s="227"/>
      <c r="CO13" s="227"/>
      <c r="CP13" s="227"/>
      <c r="CQ13" s="228"/>
      <c r="CR13" s="226"/>
      <c r="CS13" s="227"/>
      <c r="CT13" s="227"/>
      <c r="CU13" s="227"/>
      <c r="CV13" s="227"/>
      <c r="CW13" s="227"/>
      <c r="CX13" s="227"/>
      <c r="CY13" s="228"/>
      <c r="CZ13" s="13" t="s">
        <v>11</v>
      </c>
      <c r="DA13" s="14" t="s">
        <v>12</v>
      </c>
      <c r="DB13" s="14" t="s">
        <v>13</v>
      </c>
      <c r="DC13" s="14" t="s">
        <v>14</v>
      </c>
      <c r="DD13" s="429">
        <f t="shared" si="1"/>
        <v>5629600</v>
      </c>
      <c r="DE13" s="429"/>
      <c r="DF13" s="429"/>
      <c r="DG13" s="429"/>
      <c r="DH13" s="429"/>
      <c r="DI13" s="429"/>
      <c r="DJ13" s="429"/>
    </row>
    <row r="14" spans="1:114" ht="30" customHeight="1" x14ac:dyDescent="0.15">
      <c r="B14" s="338"/>
      <c r="C14" s="339"/>
      <c r="D14" s="339"/>
      <c r="E14" s="339"/>
      <c r="F14" s="340"/>
      <c r="G14" s="272"/>
      <c r="H14" s="273"/>
      <c r="I14" s="273"/>
      <c r="J14" s="273"/>
      <c r="K14" s="274"/>
      <c r="L14" s="283"/>
      <c r="M14" s="284"/>
      <c r="N14" s="285"/>
      <c r="O14" s="283"/>
      <c r="P14" s="284"/>
      <c r="Q14" s="284"/>
      <c r="R14" s="284"/>
      <c r="S14" s="284"/>
      <c r="T14" s="284"/>
      <c r="U14" s="285"/>
      <c r="V14" s="229"/>
      <c r="W14" s="230"/>
      <c r="X14" s="231"/>
      <c r="Y14" s="229"/>
      <c r="Z14" s="230"/>
      <c r="AA14" s="231"/>
      <c r="AB14" s="229"/>
      <c r="AC14" s="230"/>
      <c r="AD14" s="231"/>
      <c r="AE14" s="24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2"/>
      <c r="BE14" s="241"/>
      <c r="BF14" s="221"/>
      <c r="BG14" s="221"/>
      <c r="BH14" s="221"/>
      <c r="BI14" s="221"/>
      <c r="BJ14" s="221"/>
      <c r="BK14" s="221"/>
      <c r="BL14" s="221"/>
      <c r="BM14" s="221"/>
      <c r="BN14" s="221"/>
      <c r="BO14" s="221"/>
      <c r="BP14" s="221"/>
      <c r="BQ14" s="221"/>
      <c r="BR14" s="221"/>
      <c r="BS14" s="221"/>
      <c r="BT14" s="222"/>
      <c r="BU14" s="275"/>
      <c r="BV14" s="276"/>
      <c r="BW14" s="276"/>
      <c r="BX14" s="276"/>
      <c r="BY14" s="276"/>
      <c r="BZ14" s="276"/>
      <c r="CA14" s="276"/>
      <c r="CB14" s="276"/>
      <c r="CC14" s="277"/>
      <c r="CD14" s="226"/>
      <c r="CE14" s="227"/>
      <c r="CF14" s="227"/>
      <c r="CG14" s="228"/>
      <c r="CH14" s="226"/>
      <c r="CI14" s="227"/>
      <c r="CJ14" s="228"/>
      <c r="CK14" s="226">
        <f t="shared" si="0"/>
        <v>0</v>
      </c>
      <c r="CL14" s="227"/>
      <c r="CM14" s="227"/>
      <c r="CN14" s="227"/>
      <c r="CO14" s="227"/>
      <c r="CP14" s="227"/>
      <c r="CQ14" s="228"/>
      <c r="CR14" s="226"/>
      <c r="CS14" s="227"/>
      <c r="CT14" s="227"/>
      <c r="CU14" s="227"/>
      <c r="CV14" s="227"/>
      <c r="CW14" s="227"/>
      <c r="CX14" s="227"/>
      <c r="CY14" s="228"/>
      <c r="CZ14" s="13" t="s">
        <v>11</v>
      </c>
      <c r="DA14" s="14" t="s">
        <v>12</v>
      </c>
      <c r="DB14" s="14" t="s">
        <v>13</v>
      </c>
      <c r="DC14" s="14" t="s">
        <v>14</v>
      </c>
      <c r="DD14" s="429">
        <f t="shared" si="1"/>
        <v>5629600</v>
      </c>
      <c r="DE14" s="429"/>
      <c r="DF14" s="429"/>
      <c r="DG14" s="429"/>
      <c r="DH14" s="429"/>
      <c r="DI14" s="429"/>
      <c r="DJ14" s="429"/>
    </row>
    <row r="15" spans="1:114" ht="30" customHeight="1" x14ac:dyDescent="0.15">
      <c r="B15" s="338"/>
      <c r="C15" s="339"/>
      <c r="D15" s="339"/>
      <c r="E15" s="339"/>
      <c r="F15" s="340"/>
      <c r="G15" s="272"/>
      <c r="H15" s="273"/>
      <c r="I15" s="273"/>
      <c r="J15" s="273"/>
      <c r="K15" s="274"/>
      <c r="L15" s="283"/>
      <c r="M15" s="284"/>
      <c r="N15" s="285"/>
      <c r="O15" s="283"/>
      <c r="P15" s="284"/>
      <c r="Q15" s="284"/>
      <c r="R15" s="284"/>
      <c r="S15" s="284"/>
      <c r="T15" s="284"/>
      <c r="U15" s="285"/>
      <c r="V15" s="229"/>
      <c r="W15" s="230"/>
      <c r="X15" s="231"/>
      <c r="Y15" s="229"/>
      <c r="Z15" s="230"/>
      <c r="AA15" s="231"/>
      <c r="AB15" s="229"/>
      <c r="AC15" s="230"/>
      <c r="AD15" s="231"/>
      <c r="AE15" s="24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2"/>
      <c r="BE15" s="341"/>
      <c r="BF15" s="342"/>
      <c r="BG15" s="342"/>
      <c r="BH15" s="342"/>
      <c r="BI15" s="342"/>
      <c r="BJ15" s="342"/>
      <c r="BK15" s="342"/>
      <c r="BL15" s="342"/>
      <c r="BM15" s="342"/>
      <c r="BN15" s="342"/>
      <c r="BO15" s="342"/>
      <c r="BP15" s="342"/>
      <c r="BQ15" s="342"/>
      <c r="BR15" s="342"/>
      <c r="BS15" s="342"/>
      <c r="BT15" s="343"/>
      <c r="BU15" s="275"/>
      <c r="BV15" s="276"/>
      <c r="BW15" s="276"/>
      <c r="BX15" s="276"/>
      <c r="BY15" s="276"/>
      <c r="BZ15" s="276"/>
      <c r="CA15" s="276"/>
      <c r="CB15" s="276"/>
      <c r="CC15" s="277"/>
      <c r="CD15" s="226"/>
      <c r="CE15" s="227"/>
      <c r="CF15" s="227"/>
      <c r="CG15" s="228"/>
      <c r="CH15" s="226"/>
      <c r="CI15" s="227"/>
      <c r="CJ15" s="228"/>
      <c r="CK15" s="226">
        <f t="shared" si="0"/>
        <v>0</v>
      </c>
      <c r="CL15" s="227"/>
      <c r="CM15" s="227"/>
      <c r="CN15" s="227"/>
      <c r="CO15" s="227"/>
      <c r="CP15" s="227"/>
      <c r="CQ15" s="228"/>
      <c r="CR15" s="226"/>
      <c r="CS15" s="227"/>
      <c r="CT15" s="227"/>
      <c r="CU15" s="227"/>
      <c r="CV15" s="227"/>
      <c r="CW15" s="227"/>
      <c r="CX15" s="227"/>
      <c r="CY15" s="228"/>
      <c r="CZ15" s="13" t="s">
        <v>11</v>
      </c>
      <c r="DA15" s="14" t="s">
        <v>12</v>
      </c>
      <c r="DB15" s="14" t="s">
        <v>13</v>
      </c>
      <c r="DC15" s="14" t="s">
        <v>14</v>
      </c>
      <c r="DD15" s="429">
        <f t="shared" si="1"/>
        <v>5629600</v>
      </c>
      <c r="DE15" s="429"/>
      <c r="DF15" s="429"/>
      <c r="DG15" s="429"/>
      <c r="DH15" s="429"/>
      <c r="DI15" s="429"/>
      <c r="DJ15" s="429"/>
    </row>
    <row r="16" spans="1:114" ht="30" customHeight="1" x14ac:dyDescent="0.15">
      <c r="B16" s="338"/>
      <c r="C16" s="339"/>
      <c r="D16" s="339"/>
      <c r="E16" s="339"/>
      <c r="F16" s="340"/>
      <c r="G16" s="272"/>
      <c r="H16" s="273"/>
      <c r="I16" s="273"/>
      <c r="J16" s="273"/>
      <c r="K16" s="274"/>
      <c r="L16" s="283"/>
      <c r="M16" s="284"/>
      <c r="N16" s="285"/>
      <c r="O16" s="283"/>
      <c r="P16" s="284"/>
      <c r="Q16" s="284"/>
      <c r="R16" s="284"/>
      <c r="S16" s="284"/>
      <c r="T16" s="284"/>
      <c r="U16" s="285"/>
      <c r="V16" s="229"/>
      <c r="W16" s="230"/>
      <c r="X16" s="231"/>
      <c r="Y16" s="229"/>
      <c r="Z16" s="230"/>
      <c r="AA16" s="231"/>
      <c r="AB16" s="229"/>
      <c r="AC16" s="230"/>
      <c r="AD16" s="231"/>
      <c r="AE16" s="24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2"/>
      <c r="BE16" s="241"/>
      <c r="BF16" s="221"/>
      <c r="BG16" s="221"/>
      <c r="BH16" s="221"/>
      <c r="BI16" s="221"/>
      <c r="BJ16" s="221"/>
      <c r="BK16" s="221"/>
      <c r="BL16" s="221"/>
      <c r="BM16" s="221"/>
      <c r="BN16" s="221"/>
      <c r="BO16" s="221"/>
      <c r="BP16" s="221"/>
      <c r="BQ16" s="221"/>
      <c r="BR16" s="221"/>
      <c r="BS16" s="221"/>
      <c r="BT16" s="222"/>
      <c r="BU16" s="275"/>
      <c r="BV16" s="276"/>
      <c r="BW16" s="276"/>
      <c r="BX16" s="276"/>
      <c r="BY16" s="276"/>
      <c r="BZ16" s="276"/>
      <c r="CA16" s="276"/>
      <c r="CB16" s="276"/>
      <c r="CC16" s="277"/>
      <c r="CD16" s="226"/>
      <c r="CE16" s="227"/>
      <c r="CF16" s="227"/>
      <c r="CG16" s="228"/>
      <c r="CH16" s="226"/>
      <c r="CI16" s="227"/>
      <c r="CJ16" s="228"/>
      <c r="CK16" s="226">
        <f t="shared" si="0"/>
        <v>0</v>
      </c>
      <c r="CL16" s="227"/>
      <c r="CM16" s="227"/>
      <c r="CN16" s="227"/>
      <c r="CO16" s="227"/>
      <c r="CP16" s="227"/>
      <c r="CQ16" s="228"/>
      <c r="CR16" s="226"/>
      <c r="CS16" s="227"/>
      <c r="CT16" s="227"/>
      <c r="CU16" s="227"/>
      <c r="CV16" s="227"/>
      <c r="CW16" s="227"/>
      <c r="CX16" s="227"/>
      <c r="CY16" s="228"/>
      <c r="CZ16" s="13" t="s">
        <v>11</v>
      </c>
      <c r="DA16" s="14" t="s">
        <v>12</v>
      </c>
      <c r="DB16" s="14" t="s">
        <v>13</v>
      </c>
      <c r="DC16" s="14" t="s">
        <v>14</v>
      </c>
      <c r="DD16" s="429">
        <f t="shared" si="1"/>
        <v>5629600</v>
      </c>
      <c r="DE16" s="429"/>
      <c r="DF16" s="429"/>
      <c r="DG16" s="429"/>
      <c r="DH16" s="429"/>
      <c r="DI16" s="429"/>
      <c r="DJ16" s="429"/>
    </row>
    <row r="17" spans="2:114" ht="30" customHeight="1" x14ac:dyDescent="0.15">
      <c r="B17" s="338"/>
      <c r="C17" s="339"/>
      <c r="D17" s="339"/>
      <c r="E17" s="339"/>
      <c r="F17" s="340"/>
      <c r="G17" s="272"/>
      <c r="H17" s="273"/>
      <c r="I17" s="273"/>
      <c r="J17" s="273"/>
      <c r="K17" s="274"/>
      <c r="L17" s="283"/>
      <c r="M17" s="284"/>
      <c r="N17" s="285"/>
      <c r="O17" s="283"/>
      <c r="P17" s="284"/>
      <c r="Q17" s="284"/>
      <c r="R17" s="284"/>
      <c r="S17" s="284"/>
      <c r="T17" s="284"/>
      <c r="U17" s="285"/>
      <c r="V17" s="229"/>
      <c r="W17" s="230"/>
      <c r="X17" s="231"/>
      <c r="Y17" s="229"/>
      <c r="Z17" s="230"/>
      <c r="AA17" s="231"/>
      <c r="AB17" s="229"/>
      <c r="AC17" s="230"/>
      <c r="AD17" s="231"/>
      <c r="AE17" s="24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2"/>
      <c r="BE17" s="241"/>
      <c r="BF17" s="221"/>
      <c r="BG17" s="221"/>
      <c r="BH17" s="221"/>
      <c r="BI17" s="221"/>
      <c r="BJ17" s="221"/>
      <c r="BK17" s="221"/>
      <c r="BL17" s="221"/>
      <c r="BM17" s="221"/>
      <c r="BN17" s="221"/>
      <c r="BO17" s="221"/>
      <c r="BP17" s="221"/>
      <c r="BQ17" s="221"/>
      <c r="BR17" s="221"/>
      <c r="BS17" s="221"/>
      <c r="BT17" s="222"/>
      <c r="BU17" s="275"/>
      <c r="BV17" s="276"/>
      <c r="BW17" s="276"/>
      <c r="BX17" s="276"/>
      <c r="BY17" s="276"/>
      <c r="BZ17" s="276"/>
      <c r="CA17" s="276"/>
      <c r="CB17" s="276"/>
      <c r="CC17" s="277"/>
      <c r="CD17" s="226"/>
      <c r="CE17" s="227"/>
      <c r="CF17" s="227"/>
      <c r="CG17" s="228"/>
      <c r="CH17" s="226"/>
      <c r="CI17" s="227"/>
      <c r="CJ17" s="228"/>
      <c r="CK17" s="226">
        <f t="shared" si="0"/>
        <v>0</v>
      </c>
      <c r="CL17" s="227"/>
      <c r="CM17" s="227"/>
      <c r="CN17" s="227"/>
      <c r="CO17" s="227"/>
      <c r="CP17" s="227"/>
      <c r="CQ17" s="228"/>
      <c r="CR17" s="226"/>
      <c r="CS17" s="227"/>
      <c r="CT17" s="227"/>
      <c r="CU17" s="227"/>
      <c r="CV17" s="227"/>
      <c r="CW17" s="227"/>
      <c r="CX17" s="227"/>
      <c r="CY17" s="228"/>
      <c r="CZ17" s="13" t="s">
        <v>11</v>
      </c>
      <c r="DA17" s="14" t="s">
        <v>12</v>
      </c>
      <c r="DB17" s="14" t="s">
        <v>13</v>
      </c>
      <c r="DC17" s="14" t="s">
        <v>14</v>
      </c>
      <c r="DD17" s="429">
        <f t="shared" si="1"/>
        <v>5629600</v>
      </c>
      <c r="DE17" s="429"/>
      <c r="DF17" s="429"/>
      <c r="DG17" s="429"/>
      <c r="DH17" s="429"/>
      <c r="DI17" s="429"/>
      <c r="DJ17" s="429"/>
    </row>
    <row r="18" spans="2:114" ht="30" customHeight="1" x14ac:dyDescent="0.15">
      <c r="B18" s="338"/>
      <c r="C18" s="339"/>
      <c r="D18" s="339"/>
      <c r="E18" s="339"/>
      <c r="F18" s="340"/>
      <c r="G18" s="272"/>
      <c r="H18" s="273"/>
      <c r="I18" s="273"/>
      <c r="J18" s="273"/>
      <c r="K18" s="274"/>
      <c r="L18" s="283"/>
      <c r="M18" s="284"/>
      <c r="N18" s="285"/>
      <c r="O18" s="283"/>
      <c r="P18" s="284"/>
      <c r="Q18" s="284"/>
      <c r="R18" s="284"/>
      <c r="S18" s="284"/>
      <c r="T18" s="284"/>
      <c r="U18" s="285"/>
      <c r="V18" s="229"/>
      <c r="W18" s="230"/>
      <c r="X18" s="231"/>
      <c r="Y18" s="229"/>
      <c r="Z18" s="230"/>
      <c r="AA18" s="231"/>
      <c r="AB18" s="229"/>
      <c r="AC18" s="230"/>
      <c r="AD18" s="231"/>
      <c r="AE18" s="24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2"/>
      <c r="BE18" s="241"/>
      <c r="BF18" s="221"/>
      <c r="BG18" s="221"/>
      <c r="BH18" s="221"/>
      <c r="BI18" s="221"/>
      <c r="BJ18" s="221"/>
      <c r="BK18" s="221"/>
      <c r="BL18" s="221"/>
      <c r="BM18" s="221"/>
      <c r="BN18" s="221"/>
      <c r="BO18" s="221"/>
      <c r="BP18" s="221"/>
      <c r="BQ18" s="221"/>
      <c r="BR18" s="221"/>
      <c r="BS18" s="221"/>
      <c r="BT18" s="222"/>
      <c r="BU18" s="275"/>
      <c r="BV18" s="276"/>
      <c r="BW18" s="276"/>
      <c r="BX18" s="276"/>
      <c r="BY18" s="276"/>
      <c r="BZ18" s="276"/>
      <c r="CA18" s="276"/>
      <c r="CB18" s="276"/>
      <c r="CC18" s="277"/>
      <c r="CD18" s="226"/>
      <c r="CE18" s="227"/>
      <c r="CF18" s="227"/>
      <c r="CG18" s="228"/>
      <c r="CH18" s="226"/>
      <c r="CI18" s="227"/>
      <c r="CJ18" s="228"/>
      <c r="CK18" s="226">
        <f t="shared" si="0"/>
        <v>0</v>
      </c>
      <c r="CL18" s="227"/>
      <c r="CM18" s="227"/>
      <c r="CN18" s="227"/>
      <c r="CO18" s="227"/>
      <c r="CP18" s="227"/>
      <c r="CQ18" s="228"/>
      <c r="CR18" s="226"/>
      <c r="CS18" s="227"/>
      <c r="CT18" s="227"/>
      <c r="CU18" s="227"/>
      <c r="CV18" s="227"/>
      <c r="CW18" s="227"/>
      <c r="CX18" s="227"/>
      <c r="CY18" s="228"/>
      <c r="CZ18" s="13" t="s">
        <v>11</v>
      </c>
      <c r="DA18" s="14" t="s">
        <v>12</v>
      </c>
      <c r="DB18" s="14" t="s">
        <v>13</v>
      </c>
      <c r="DC18" s="14" t="s">
        <v>14</v>
      </c>
      <c r="DD18" s="429">
        <f t="shared" si="1"/>
        <v>5629600</v>
      </c>
      <c r="DE18" s="429"/>
      <c r="DF18" s="429"/>
      <c r="DG18" s="429"/>
      <c r="DH18" s="429"/>
      <c r="DI18" s="429"/>
      <c r="DJ18" s="429"/>
    </row>
    <row r="19" spans="2:114" ht="30" customHeight="1" x14ac:dyDescent="0.15">
      <c r="B19" s="338"/>
      <c r="C19" s="339"/>
      <c r="D19" s="339"/>
      <c r="E19" s="339"/>
      <c r="F19" s="340"/>
      <c r="G19" s="272"/>
      <c r="H19" s="273"/>
      <c r="I19" s="273"/>
      <c r="J19" s="273"/>
      <c r="K19" s="274"/>
      <c r="L19" s="283"/>
      <c r="M19" s="284"/>
      <c r="N19" s="285"/>
      <c r="O19" s="283"/>
      <c r="P19" s="284"/>
      <c r="Q19" s="284"/>
      <c r="R19" s="284"/>
      <c r="S19" s="284"/>
      <c r="T19" s="284"/>
      <c r="U19" s="285"/>
      <c r="V19" s="229"/>
      <c r="W19" s="230"/>
      <c r="X19" s="231"/>
      <c r="Y19" s="229"/>
      <c r="Z19" s="230"/>
      <c r="AA19" s="231"/>
      <c r="AB19" s="229"/>
      <c r="AC19" s="230"/>
      <c r="AD19" s="231"/>
      <c r="AE19" s="24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2"/>
      <c r="BE19" s="241"/>
      <c r="BF19" s="221"/>
      <c r="BG19" s="221"/>
      <c r="BH19" s="221"/>
      <c r="BI19" s="221"/>
      <c r="BJ19" s="221"/>
      <c r="BK19" s="221"/>
      <c r="BL19" s="221"/>
      <c r="BM19" s="221"/>
      <c r="BN19" s="221"/>
      <c r="BO19" s="221"/>
      <c r="BP19" s="221"/>
      <c r="BQ19" s="221"/>
      <c r="BR19" s="221"/>
      <c r="BS19" s="221"/>
      <c r="BT19" s="222"/>
      <c r="BU19" s="275"/>
      <c r="BV19" s="276"/>
      <c r="BW19" s="276"/>
      <c r="BX19" s="276"/>
      <c r="BY19" s="276"/>
      <c r="BZ19" s="276"/>
      <c r="CA19" s="276"/>
      <c r="CB19" s="276"/>
      <c r="CC19" s="277"/>
      <c r="CD19" s="419"/>
      <c r="CE19" s="420"/>
      <c r="CF19" s="420"/>
      <c r="CG19" s="421"/>
      <c r="CH19" s="419"/>
      <c r="CI19" s="420"/>
      <c r="CJ19" s="421"/>
      <c r="CK19" s="226">
        <f t="shared" si="0"/>
        <v>0</v>
      </c>
      <c r="CL19" s="227"/>
      <c r="CM19" s="227"/>
      <c r="CN19" s="227"/>
      <c r="CO19" s="227"/>
      <c r="CP19" s="227"/>
      <c r="CQ19" s="228"/>
      <c r="CR19" s="226"/>
      <c r="CS19" s="227"/>
      <c r="CT19" s="227"/>
      <c r="CU19" s="227"/>
      <c r="CV19" s="227"/>
      <c r="CW19" s="227"/>
      <c r="CX19" s="227"/>
      <c r="CY19" s="228"/>
      <c r="CZ19" s="13" t="s">
        <v>11</v>
      </c>
      <c r="DA19" s="14" t="s">
        <v>12</v>
      </c>
      <c r="DB19" s="14" t="s">
        <v>13</v>
      </c>
      <c r="DC19" s="14" t="s">
        <v>14</v>
      </c>
      <c r="DD19" s="429">
        <f t="shared" si="1"/>
        <v>5629600</v>
      </c>
      <c r="DE19" s="429"/>
      <c r="DF19" s="429"/>
      <c r="DG19" s="429"/>
      <c r="DH19" s="429"/>
      <c r="DI19" s="429"/>
      <c r="DJ19" s="429"/>
    </row>
    <row r="20" spans="2:114" ht="30" customHeight="1" x14ac:dyDescent="0.15">
      <c r="B20" s="338"/>
      <c r="C20" s="339"/>
      <c r="D20" s="339"/>
      <c r="E20" s="339"/>
      <c r="F20" s="340"/>
      <c r="G20" s="272"/>
      <c r="H20" s="273"/>
      <c r="I20" s="273"/>
      <c r="J20" s="273"/>
      <c r="K20" s="274"/>
      <c r="L20" s="283"/>
      <c r="M20" s="284"/>
      <c r="N20" s="285"/>
      <c r="O20" s="283"/>
      <c r="P20" s="284"/>
      <c r="Q20" s="284"/>
      <c r="R20" s="284"/>
      <c r="S20" s="284"/>
      <c r="T20" s="284"/>
      <c r="U20" s="285"/>
      <c r="V20" s="229"/>
      <c r="W20" s="230"/>
      <c r="X20" s="231"/>
      <c r="Y20" s="229"/>
      <c r="Z20" s="230"/>
      <c r="AA20" s="231"/>
      <c r="AB20" s="229"/>
      <c r="AC20" s="230"/>
      <c r="AD20" s="231"/>
      <c r="AE20" s="24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2"/>
      <c r="BE20" s="241"/>
      <c r="BF20" s="221"/>
      <c r="BG20" s="221"/>
      <c r="BH20" s="221"/>
      <c r="BI20" s="221"/>
      <c r="BJ20" s="221"/>
      <c r="BK20" s="221"/>
      <c r="BL20" s="221"/>
      <c r="BM20" s="221"/>
      <c r="BN20" s="221"/>
      <c r="BO20" s="221"/>
      <c r="BP20" s="221"/>
      <c r="BQ20" s="221"/>
      <c r="BR20" s="221"/>
      <c r="BS20" s="221"/>
      <c r="BT20" s="222"/>
      <c r="BU20" s="241"/>
      <c r="BV20" s="221"/>
      <c r="BW20" s="221"/>
      <c r="BX20" s="221"/>
      <c r="BY20" s="221"/>
      <c r="BZ20" s="221"/>
      <c r="CA20" s="221"/>
      <c r="CB20" s="221"/>
      <c r="CC20" s="222"/>
      <c r="CD20" s="238"/>
      <c r="CE20" s="239"/>
      <c r="CF20" s="239"/>
      <c r="CG20" s="240"/>
      <c r="CH20" s="226"/>
      <c r="CI20" s="227"/>
      <c r="CJ20" s="228"/>
      <c r="CK20" s="226">
        <f t="shared" si="0"/>
        <v>0</v>
      </c>
      <c r="CL20" s="227"/>
      <c r="CM20" s="227"/>
      <c r="CN20" s="227"/>
      <c r="CO20" s="227"/>
      <c r="CP20" s="227"/>
      <c r="CQ20" s="228"/>
      <c r="CR20" s="226"/>
      <c r="CS20" s="227"/>
      <c r="CT20" s="227"/>
      <c r="CU20" s="227"/>
      <c r="CV20" s="227"/>
      <c r="CW20" s="227"/>
      <c r="CX20" s="227"/>
      <c r="CY20" s="228"/>
      <c r="CZ20" s="13" t="s">
        <v>11</v>
      </c>
      <c r="DA20" s="14" t="s">
        <v>12</v>
      </c>
      <c r="DB20" s="14" t="s">
        <v>13</v>
      </c>
      <c r="DC20" s="14" t="s">
        <v>14</v>
      </c>
      <c r="DD20" s="429">
        <f t="shared" si="1"/>
        <v>5629600</v>
      </c>
      <c r="DE20" s="429"/>
      <c r="DF20" s="429"/>
      <c r="DG20" s="429"/>
      <c r="DH20" s="429"/>
      <c r="DI20" s="429"/>
      <c r="DJ20" s="429"/>
    </row>
    <row r="21" spans="2:114" ht="30" customHeight="1" x14ac:dyDescent="0.15">
      <c r="B21" s="338"/>
      <c r="C21" s="339"/>
      <c r="D21" s="339"/>
      <c r="E21" s="339"/>
      <c r="F21" s="340"/>
      <c r="G21" s="272"/>
      <c r="H21" s="273"/>
      <c r="I21" s="273"/>
      <c r="J21" s="273"/>
      <c r="K21" s="274"/>
      <c r="L21" s="283"/>
      <c r="M21" s="284"/>
      <c r="N21" s="285"/>
      <c r="O21" s="283"/>
      <c r="P21" s="284"/>
      <c r="Q21" s="284"/>
      <c r="R21" s="284"/>
      <c r="S21" s="284"/>
      <c r="T21" s="284"/>
      <c r="U21" s="285"/>
      <c r="V21" s="229"/>
      <c r="W21" s="230"/>
      <c r="X21" s="231"/>
      <c r="Y21" s="229"/>
      <c r="Z21" s="230"/>
      <c r="AA21" s="231"/>
      <c r="AB21" s="229"/>
      <c r="AC21" s="230"/>
      <c r="AD21" s="231"/>
      <c r="AE21" s="24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2"/>
      <c r="BE21" s="341"/>
      <c r="BF21" s="342"/>
      <c r="BG21" s="342"/>
      <c r="BH21" s="342"/>
      <c r="BI21" s="342"/>
      <c r="BJ21" s="342"/>
      <c r="BK21" s="342"/>
      <c r="BL21" s="342"/>
      <c r="BM21" s="342"/>
      <c r="BN21" s="342"/>
      <c r="BO21" s="342"/>
      <c r="BP21" s="342"/>
      <c r="BQ21" s="342"/>
      <c r="BR21" s="342"/>
      <c r="BS21" s="342"/>
      <c r="BT21" s="343"/>
      <c r="BU21" s="341"/>
      <c r="BV21" s="342"/>
      <c r="BW21" s="342"/>
      <c r="BX21" s="342"/>
      <c r="BY21" s="342"/>
      <c r="BZ21" s="342"/>
      <c r="CA21" s="342"/>
      <c r="CB21" s="342"/>
      <c r="CC21" s="343"/>
      <c r="CD21" s="419"/>
      <c r="CE21" s="420"/>
      <c r="CF21" s="420"/>
      <c r="CG21" s="421"/>
      <c r="CH21" s="419"/>
      <c r="CI21" s="420"/>
      <c r="CJ21" s="421"/>
      <c r="CK21" s="226">
        <f t="shared" si="0"/>
        <v>0</v>
      </c>
      <c r="CL21" s="227"/>
      <c r="CM21" s="227"/>
      <c r="CN21" s="227"/>
      <c r="CO21" s="227"/>
      <c r="CP21" s="227"/>
      <c r="CQ21" s="228"/>
      <c r="CR21" s="226"/>
      <c r="CS21" s="227"/>
      <c r="CT21" s="227"/>
      <c r="CU21" s="227"/>
      <c r="CV21" s="227"/>
      <c r="CW21" s="227"/>
      <c r="CX21" s="227"/>
      <c r="CY21" s="228"/>
      <c r="CZ21" s="13" t="s">
        <v>11</v>
      </c>
      <c r="DA21" s="14" t="s">
        <v>12</v>
      </c>
      <c r="DB21" s="14" t="s">
        <v>13</v>
      </c>
      <c r="DC21" s="14" t="s">
        <v>14</v>
      </c>
      <c r="DD21" s="429">
        <f t="shared" si="1"/>
        <v>5629600</v>
      </c>
      <c r="DE21" s="429"/>
      <c r="DF21" s="429"/>
      <c r="DG21" s="429"/>
      <c r="DH21" s="429"/>
      <c r="DI21" s="429"/>
      <c r="DJ21" s="429"/>
    </row>
    <row r="22" spans="2:114" ht="30" customHeight="1" x14ac:dyDescent="0.15">
      <c r="B22" s="338"/>
      <c r="C22" s="339"/>
      <c r="D22" s="339"/>
      <c r="E22" s="339"/>
      <c r="F22" s="340"/>
      <c r="G22" s="272"/>
      <c r="H22" s="273"/>
      <c r="I22" s="273"/>
      <c r="J22" s="273"/>
      <c r="K22" s="274"/>
      <c r="L22" s="283"/>
      <c r="M22" s="284"/>
      <c r="N22" s="285"/>
      <c r="O22" s="283"/>
      <c r="P22" s="284"/>
      <c r="Q22" s="284"/>
      <c r="R22" s="284"/>
      <c r="S22" s="284"/>
      <c r="T22" s="284"/>
      <c r="U22" s="285"/>
      <c r="V22" s="229"/>
      <c r="W22" s="230"/>
      <c r="X22" s="231"/>
      <c r="Y22" s="229"/>
      <c r="Z22" s="230"/>
      <c r="AA22" s="231"/>
      <c r="AB22" s="229"/>
      <c r="AC22" s="230"/>
      <c r="AD22" s="231"/>
      <c r="AE22" s="24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2"/>
      <c r="BE22" s="341"/>
      <c r="BF22" s="342"/>
      <c r="BG22" s="342"/>
      <c r="BH22" s="342"/>
      <c r="BI22" s="342"/>
      <c r="BJ22" s="342"/>
      <c r="BK22" s="342"/>
      <c r="BL22" s="342"/>
      <c r="BM22" s="342"/>
      <c r="BN22" s="342"/>
      <c r="BO22" s="342"/>
      <c r="BP22" s="342"/>
      <c r="BQ22" s="342"/>
      <c r="BR22" s="342"/>
      <c r="BS22" s="342"/>
      <c r="BT22" s="343"/>
      <c r="BU22" s="341"/>
      <c r="BV22" s="342"/>
      <c r="BW22" s="342"/>
      <c r="BX22" s="342"/>
      <c r="BY22" s="342"/>
      <c r="BZ22" s="342"/>
      <c r="CA22" s="342"/>
      <c r="CB22" s="342"/>
      <c r="CC22" s="343"/>
      <c r="CD22" s="419"/>
      <c r="CE22" s="420"/>
      <c r="CF22" s="420"/>
      <c r="CG22" s="421"/>
      <c r="CH22" s="419"/>
      <c r="CI22" s="420"/>
      <c r="CJ22" s="421"/>
      <c r="CK22" s="226">
        <f t="shared" si="0"/>
        <v>0</v>
      </c>
      <c r="CL22" s="227"/>
      <c r="CM22" s="227"/>
      <c r="CN22" s="227"/>
      <c r="CO22" s="227"/>
      <c r="CP22" s="227"/>
      <c r="CQ22" s="228"/>
      <c r="CR22" s="226"/>
      <c r="CS22" s="227"/>
      <c r="CT22" s="227"/>
      <c r="CU22" s="227"/>
      <c r="CV22" s="227"/>
      <c r="CW22" s="227"/>
      <c r="CX22" s="227"/>
      <c r="CY22" s="228"/>
      <c r="CZ22" s="13" t="s">
        <v>11</v>
      </c>
      <c r="DA22" s="14" t="s">
        <v>12</v>
      </c>
      <c r="DB22" s="14" t="s">
        <v>13</v>
      </c>
      <c r="DC22" s="14" t="s">
        <v>14</v>
      </c>
      <c r="DD22" s="429">
        <f t="shared" si="1"/>
        <v>5629600</v>
      </c>
      <c r="DE22" s="429"/>
      <c r="DF22" s="429"/>
      <c r="DG22" s="429"/>
      <c r="DH22" s="429"/>
      <c r="DI22" s="429"/>
      <c r="DJ22" s="429"/>
    </row>
    <row r="23" spans="2:114" ht="30" customHeight="1" x14ac:dyDescent="0.15">
      <c r="B23" s="338"/>
      <c r="C23" s="339"/>
      <c r="D23" s="339"/>
      <c r="E23" s="339"/>
      <c r="F23" s="340"/>
      <c r="G23" s="272"/>
      <c r="H23" s="273"/>
      <c r="I23" s="273"/>
      <c r="J23" s="273"/>
      <c r="K23" s="274"/>
      <c r="L23" s="283"/>
      <c r="M23" s="284"/>
      <c r="N23" s="285"/>
      <c r="O23" s="283"/>
      <c r="P23" s="284"/>
      <c r="Q23" s="284"/>
      <c r="R23" s="284"/>
      <c r="S23" s="284"/>
      <c r="T23" s="284"/>
      <c r="U23" s="285"/>
      <c r="V23" s="229"/>
      <c r="W23" s="230"/>
      <c r="X23" s="231"/>
      <c r="Y23" s="229"/>
      <c r="Z23" s="230"/>
      <c r="AA23" s="231"/>
      <c r="AB23" s="229"/>
      <c r="AC23" s="230"/>
      <c r="AD23" s="231"/>
      <c r="AE23" s="275"/>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7"/>
      <c r="BE23" s="241"/>
      <c r="BF23" s="221"/>
      <c r="BG23" s="221"/>
      <c r="BH23" s="221"/>
      <c r="BI23" s="221"/>
      <c r="BJ23" s="221"/>
      <c r="BK23" s="221"/>
      <c r="BL23" s="221"/>
      <c r="BM23" s="221"/>
      <c r="BN23" s="221"/>
      <c r="BO23" s="221"/>
      <c r="BP23" s="221"/>
      <c r="BQ23" s="221"/>
      <c r="BR23" s="221"/>
      <c r="BS23" s="221"/>
      <c r="BT23" s="222"/>
      <c r="BU23" s="411"/>
      <c r="BV23" s="412"/>
      <c r="BW23" s="412"/>
      <c r="BX23" s="412"/>
      <c r="BY23" s="221"/>
      <c r="BZ23" s="221"/>
      <c r="CA23" s="221"/>
      <c r="CB23" s="221"/>
      <c r="CC23" s="222"/>
      <c r="CD23" s="226"/>
      <c r="CE23" s="227"/>
      <c r="CF23" s="227"/>
      <c r="CG23" s="228"/>
      <c r="CH23" s="226"/>
      <c r="CI23" s="227"/>
      <c r="CJ23" s="228"/>
      <c r="CK23" s="226">
        <f t="shared" si="0"/>
        <v>0</v>
      </c>
      <c r="CL23" s="227"/>
      <c r="CM23" s="227"/>
      <c r="CN23" s="227"/>
      <c r="CO23" s="227"/>
      <c r="CP23" s="227"/>
      <c r="CQ23" s="228"/>
      <c r="CR23" s="226"/>
      <c r="CS23" s="227"/>
      <c r="CT23" s="227"/>
      <c r="CU23" s="227"/>
      <c r="CV23" s="227"/>
      <c r="CW23" s="227"/>
      <c r="CX23" s="227"/>
      <c r="CY23" s="228"/>
      <c r="CZ23" s="13" t="s">
        <v>11</v>
      </c>
      <c r="DA23" s="14" t="s">
        <v>12</v>
      </c>
      <c r="DB23" s="14" t="s">
        <v>13</v>
      </c>
      <c r="DC23" s="14" t="s">
        <v>14</v>
      </c>
      <c r="DD23" s="429">
        <f t="shared" si="1"/>
        <v>5629600</v>
      </c>
      <c r="DE23" s="429"/>
      <c r="DF23" s="429"/>
      <c r="DG23" s="429"/>
      <c r="DH23" s="429"/>
      <c r="DI23" s="429"/>
      <c r="DJ23" s="429"/>
    </row>
    <row r="24" spans="2:114" ht="30" customHeight="1" x14ac:dyDescent="0.15">
      <c r="B24" s="338"/>
      <c r="C24" s="339"/>
      <c r="D24" s="339"/>
      <c r="E24" s="339"/>
      <c r="F24" s="340"/>
      <c r="G24" s="272"/>
      <c r="H24" s="273"/>
      <c r="I24" s="273"/>
      <c r="J24" s="273"/>
      <c r="K24" s="274"/>
      <c r="L24" s="283"/>
      <c r="M24" s="284"/>
      <c r="N24" s="285"/>
      <c r="O24" s="283"/>
      <c r="P24" s="284"/>
      <c r="Q24" s="284"/>
      <c r="R24" s="284"/>
      <c r="S24" s="284"/>
      <c r="T24" s="284"/>
      <c r="U24" s="285"/>
      <c r="V24" s="229"/>
      <c r="W24" s="230"/>
      <c r="X24" s="231"/>
      <c r="Y24" s="229"/>
      <c r="Z24" s="230"/>
      <c r="AA24" s="231"/>
      <c r="AB24" s="229"/>
      <c r="AC24" s="230"/>
      <c r="AD24" s="231"/>
      <c r="AE24" s="275"/>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7"/>
      <c r="BE24" s="241"/>
      <c r="BF24" s="221"/>
      <c r="BG24" s="221"/>
      <c r="BH24" s="221"/>
      <c r="BI24" s="221"/>
      <c r="BJ24" s="221"/>
      <c r="BK24" s="221"/>
      <c r="BL24" s="221"/>
      <c r="BM24" s="221"/>
      <c r="BN24" s="221"/>
      <c r="BO24" s="221"/>
      <c r="BP24" s="221"/>
      <c r="BQ24" s="221"/>
      <c r="BR24" s="221"/>
      <c r="BS24" s="221"/>
      <c r="BT24" s="222"/>
      <c r="BU24" s="411"/>
      <c r="BV24" s="412"/>
      <c r="BW24" s="412"/>
      <c r="BX24" s="412"/>
      <c r="BY24" s="221"/>
      <c r="BZ24" s="221"/>
      <c r="CA24" s="221"/>
      <c r="CB24" s="221"/>
      <c r="CC24" s="222"/>
      <c r="CD24" s="226"/>
      <c r="CE24" s="227"/>
      <c r="CF24" s="227"/>
      <c r="CG24" s="228"/>
      <c r="CH24" s="226"/>
      <c r="CI24" s="227"/>
      <c r="CJ24" s="228"/>
      <c r="CK24" s="226">
        <f t="shared" si="0"/>
        <v>0</v>
      </c>
      <c r="CL24" s="227"/>
      <c r="CM24" s="227"/>
      <c r="CN24" s="227"/>
      <c r="CO24" s="227"/>
      <c r="CP24" s="227"/>
      <c r="CQ24" s="228"/>
      <c r="CR24" s="226"/>
      <c r="CS24" s="227"/>
      <c r="CT24" s="227"/>
      <c r="CU24" s="227"/>
      <c r="CV24" s="227"/>
      <c r="CW24" s="227"/>
      <c r="CX24" s="227"/>
      <c r="CY24" s="228"/>
      <c r="CZ24" s="13" t="s">
        <v>11</v>
      </c>
      <c r="DA24" s="14" t="s">
        <v>12</v>
      </c>
      <c r="DB24" s="14" t="s">
        <v>13</v>
      </c>
      <c r="DC24" s="14" t="s">
        <v>14</v>
      </c>
      <c r="DD24" s="429">
        <f t="shared" si="1"/>
        <v>5629600</v>
      </c>
      <c r="DE24" s="429"/>
      <c r="DF24" s="429"/>
      <c r="DG24" s="429"/>
      <c r="DH24" s="429"/>
      <c r="DI24" s="429"/>
      <c r="DJ24" s="429"/>
    </row>
    <row r="25" spans="2:114" ht="30" customHeight="1" x14ac:dyDescent="0.15">
      <c r="B25" s="338"/>
      <c r="C25" s="339"/>
      <c r="D25" s="339"/>
      <c r="E25" s="339"/>
      <c r="F25" s="340"/>
      <c r="G25" s="272"/>
      <c r="H25" s="273"/>
      <c r="I25" s="273"/>
      <c r="J25" s="273"/>
      <c r="K25" s="274"/>
      <c r="L25" s="283"/>
      <c r="M25" s="284"/>
      <c r="N25" s="285"/>
      <c r="O25" s="283"/>
      <c r="P25" s="284"/>
      <c r="Q25" s="284"/>
      <c r="R25" s="284"/>
      <c r="S25" s="284"/>
      <c r="T25" s="284"/>
      <c r="U25" s="285"/>
      <c r="V25" s="229"/>
      <c r="W25" s="230"/>
      <c r="X25" s="231"/>
      <c r="Y25" s="229"/>
      <c r="Z25" s="230"/>
      <c r="AA25" s="231"/>
      <c r="AB25" s="229"/>
      <c r="AC25" s="230"/>
      <c r="AD25" s="231"/>
      <c r="AE25" s="275"/>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7"/>
      <c r="BE25" s="241"/>
      <c r="BF25" s="221"/>
      <c r="BG25" s="221"/>
      <c r="BH25" s="221"/>
      <c r="BI25" s="221"/>
      <c r="BJ25" s="221"/>
      <c r="BK25" s="221"/>
      <c r="BL25" s="221"/>
      <c r="BM25" s="221"/>
      <c r="BN25" s="221"/>
      <c r="BO25" s="221"/>
      <c r="BP25" s="221"/>
      <c r="BQ25" s="221"/>
      <c r="BR25" s="221"/>
      <c r="BS25" s="221"/>
      <c r="BT25" s="222"/>
      <c r="BU25" s="411"/>
      <c r="BV25" s="412"/>
      <c r="BW25" s="412"/>
      <c r="BX25" s="412"/>
      <c r="BY25" s="221"/>
      <c r="BZ25" s="221"/>
      <c r="CA25" s="221"/>
      <c r="CB25" s="221"/>
      <c r="CC25" s="222"/>
      <c r="CD25" s="226"/>
      <c r="CE25" s="227"/>
      <c r="CF25" s="227"/>
      <c r="CG25" s="228"/>
      <c r="CH25" s="238"/>
      <c r="CI25" s="239"/>
      <c r="CJ25" s="240"/>
      <c r="CK25" s="226">
        <f t="shared" si="0"/>
        <v>0</v>
      </c>
      <c r="CL25" s="227"/>
      <c r="CM25" s="227"/>
      <c r="CN25" s="227"/>
      <c r="CO25" s="227"/>
      <c r="CP25" s="227"/>
      <c r="CQ25" s="228"/>
      <c r="CR25" s="226"/>
      <c r="CS25" s="227"/>
      <c r="CT25" s="227"/>
      <c r="CU25" s="227"/>
      <c r="CV25" s="227"/>
      <c r="CW25" s="227"/>
      <c r="CX25" s="227"/>
      <c r="CY25" s="228"/>
      <c r="CZ25" s="13" t="s">
        <v>11</v>
      </c>
      <c r="DA25" s="14" t="s">
        <v>12</v>
      </c>
      <c r="DB25" s="14" t="s">
        <v>13</v>
      </c>
      <c r="DC25" s="14" t="s">
        <v>14</v>
      </c>
      <c r="DD25" s="429">
        <f t="shared" si="1"/>
        <v>5629600</v>
      </c>
      <c r="DE25" s="429"/>
      <c r="DF25" s="429"/>
      <c r="DG25" s="429"/>
      <c r="DH25" s="429"/>
      <c r="DI25" s="429"/>
      <c r="DJ25" s="429"/>
    </row>
    <row r="26" spans="2:114" ht="30" customHeight="1" x14ac:dyDescent="0.15">
      <c r="B26" s="338"/>
      <c r="C26" s="339"/>
      <c r="D26" s="339"/>
      <c r="E26" s="339"/>
      <c r="F26" s="340"/>
      <c r="G26" s="272"/>
      <c r="H26" s="273"/>
      <c r="I26" s="273"/>
      <c r="J26" s="273"/>
      <c r="K26" s="274"/>
      <c r="L26" s="283"/>
      <c r="M26" s="284"/>
      <c r="N26" s="285"/>
      <c r="O26" s="283"/>
      <c r="P26" s="284"/>
      <c r="Q26" s="284"/>
      <c r="R26" s="284"/>
      <c r="S26" s="284"/>
      <c r="T26" s="284"/>
      <c r="U26" s="285"/>
      <c r="V26" s="229"/>
      <c r="W26" s="230"/>
      <c r="X26" s="231"/>
      <c r="Y26" s="229"/>
      <c r="Z26" s="230"/>
      <c r="AA26" s="231"/>
      <c r="AB26" s="229"/>
      <c r="AC26" s="230"/>
      <c r="AD26" s="231"/>
      <c r="AE26" s="24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2"/>
      <c r="BE26" s="341"/>
      <c r="BF26" s="342"/>
      <c r="BG26" s="342"/>
      <c r="BH26" s="342"/>
      <c r="BI26" s="342"/>
      <c r="BJ26" s="342"/>
      <c r="BK26" s="342"/>
      <c r="BL26" s="342"/>
      <c r="BM26" s="342"/>
      <c r="BN26" s="342"/>
      <c r="BO26" s="342"/>
      <c r="BP26" s="342"/>
      <c r="BQ26" s="342"/>
      <c r="BR26" s="342"/>
      <c r="BS26" s="342"/>
      <c r="BT26" s="343"/>
      <c r="BU26" s="341"/>
      <c r="BV26" s="342"/>
      <c r="BW26" s="342"/>
      <c r="BX26" s="342"/>
      <c r="BY26" s="342"/>
      <c r="BZ26" s="342"/>
      <c r="CA26" s="342"/>
      <c r="CB26" s="342"/>
      <c r="CC26" s="343"/>
      <c r="CD26" s="419"/>
      <c r="CE26" s="420"/>
      <c r="CF26" s="420"/>
      <c r="CG26" s="421"/>
      <c r="CH26" s="238"/>
      <c r="CI26" s="239"/>
      <c r="CJ26" s="240"/>
      <c r="CK26" s="226">
        <f t="shared" si="0"/>
        <v>0</v>
      </c>
      <c r="CL26" s="227"/>
      <c r="CM26" s="227"/>
      <c r="CN26" s="227"/>
      <c r="CO26" s="227"/>
      <c r="CP26" s="227"/>
      <c r="CQ26" s="228"/>
      <c r="CR26" s="226"/>
      <c r="CS26" s="227"/>
      <c r="CT26" s="227"/>
      <c r="CU26" s="227"/>
      <c r="CV26" s="227"/>
      <c r="CW26" s="227"/>
      <c r="CX26" s="227"/>
      <c r="CY26" s="228"/>
      <c r="CZ26" s="13" t="s">
        <v>11</v>
      </c>
      <c r="DA26" s="14" t="s">
        <v>12</v>
      </c>
      <c r="DB26" s="14" t="s">
        <v>13</v>
      </c>
      <c r="DC26" s="14" t="s">
        <v>14</v>
      </c>
      <c r="DD26" s="429">
        <f t="shared" si="1"/>
        <v>5629600</v>
      </c>
      <c r="DE26" s="429"/>
      <c r="DF26" s="429"/>
      <c r="DG26" s="429"/>
      <c r="DH26" s="429"/>
      <c r="DI26" s="429"/>
      <c r="DJ26" s="429"/>
    </row>
    <row r="27" spans="2:114" ht="30" customHeight="1" x14ac:dyDescent="0.15">
      <c r="B27" s="338"/>
      <c r="C27" s="339"/>
      <c r="D27" s="339"/>
      <c r="E27" s="339"/>
      <c r="F27" s="340"/>
      <c r="G27" s="272"/>
      <c r="H27" s="273"/>
      <c r="I27" s="273"/>
      <c r="J27" s="273"/>
      <c r="K27" s="274"/>
      <c r="L27" s="283"/>
      <c r="M27" s="284"/>
      <c r="N27" s="285"/>
      <c r="O27" s="283"/>
      <c r="P27" s="284"/>
      <c r="Q27" s="284"/>
      <c r="R27" s="284"/>
      <c r="S27" s="284"/>
      <c r="T27" s="284"/>
      <c r="U27" s="285"/>
      <c r="V27" s="229"/>
      <c r="W27" s="230"/>
      <c r="X27" s="231"/>
      <c r="Y27" s="229"/>
      <c r="Z27" s="230"/>
      <c r="AA27" s="231"/>
      <c r="AB27" s="229"/>
      <c r="AC27" s="230"/>
      <c r="AD27" s="231"/>
      <c r="AE27" s="24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2"/>
      <c r="BE27" s="341"/>
      <c r="BF27" s="342"/>
      <c r="BG27" s="342"/>
      <c r="BH27" s="342"/>
      <c r="BI27" s="342"/>
      <c r="BJ27" s="342"/>
      <c r="BK27" s="342"/>
      <c r="BL27" s="342"/>
      <c r="BM27" s="342"/>
      <c r="BN27" s="342"/>
      <c r="BO27" s="342"/>
      <c r="BP27" s="342"/>
      <c r="BQ27" s="342"/>
      <c r="BR27" s="342"/>
      <c r="BS27" s="342"/>
      <c r="BT27" s="343"/>
      <c r="BU27" s="341"/>
      <c r="BV27" s="342"/>
      <c r="BW27" s="342"/>
      <c r="BX27" s="342"/>
      <c r="BY27" s="342"/>
      <c r="BZ27" s="342"/>
      <c r="CA27" s="342"/>
      <c r="CB27" s="342"/>
      <c r="CC27" s="343"/>
      <c r="CD27" s="419"/>
      <c r="CE27" s="420"/>
      <c r="CF27" s="420"/>
      <c r="CG27" s="421"/>
      <c r="CH27" s="226"/>
      <c r="CI27" s="227"/>
      <c r="CJ27" s="228"/>
      <c r="CK27" s="226">
        <f t="shared" si="0"/>
        <v>0</v>
      </c>
      <c r="CL27" s="227"/>
      <c r="CM27" s="227"/>
      <c r="CN27" s="227"/>
      <c r="CO27" s="227"/>
      <c r="CP27" s="227"/>
      <c r="CQ27" s="228"/>
      <c r="CR27" s="226"/>
      <c r="CS27" s="227"/>
      <c r="CT27" s="227"/>
      <c r="CU27" s="227"/>
      <c r="CV27" s="227"/>
      <c r="CW27" s="227"/>
      <c r="CX27" s="227"/>
      <c r="CY27" s="228"/>
      <c r="CZ27" s="13" t="s">
        <v>11</v>
      </c>
      <c r="DA27" s="14" t="s">
        <v>12</v>
      </c>
      <c r="DB27" s="14" t="s">
        <v>13</v>
      </c>
      <c r="DC27" s="14" t="s">
        <v>14</v>
      </c>
      <c r="DD27" s="429">
        <f t="shared" si="1"/>
        <v>5629600</v>
      </c>
      <c r="DE27" s="429"/>
      <c r="DF27" s="429"/>
      <c r="DG27" s="429"/>
      <c r="DH27" s="429"/>
      <c r="DI27" s="429"/>
      <c r="DJ27" s="429"/>
    </row>
    <row r="28" spans="2:114" ht="30" customHeight="1" x14ac:dyDescent="0.15">
      <c r="B28" s="338"/>
      <c r="C28" s="339"/>
      <c r="D28" s="339"/>
      <c r="E28" s="339"/>
      <c r="F28" s="340"/>
      <c r="G28" s="272"/>
      <c r="H28" s="273"/>
      <c r="I28" s="273"/>
      <c r="J28" s="273"/>
      <c r="K28" s="274"/>
      <c r="L28" s="283"/>
      <c r="M28" s="284"/>
      <c r="N28" s="285"/>
      <c r="O28" s="283"/>
      <c r="P28" s="284"/>
      <c r="Q28" s="284"/>
      <c r="R28" s="284"/>
      <c r="S28" s="284"/>
      <c r="T28" s="284"/>
      <c r="U28" s="285"/>
      <c r="V28" s="229"/>
      <c r="W28" s="230"/>
      <c r="X28" s="231"/>
      <c r="Y28" s="229"/>
      <c r="Z28" s="230"/>
      <c r="AA28" s="231"/>
      <c r="AB28" s="229"/>
      <c r="AC28" s="230"/>
      <c r="AD28" s="231"/>
      <c r="AE28" s="24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2"/>
      <c r="BE28" s="241"/>
      <c r="BF28" s="221"/>
      <c r="BG28" s="221"/>
      <c r="BH28" s="221"/>
      <c r="BI28" s="221"/>
      <c r="BJ28" s="221"/>
      <c r="BK28" s="221"/>
      <c r="BL28" s="221"/>
      <c r="BM28" s="221"/>
      <c r="BN28" s="221"/>
      <c r="BO28" s="221"/>
      <c r="BP28" s="221"/>
      <c r="BQ28" s="221"/>
      <c r="BR28" s="221"/>
      <c r="BS28" s="221"/>
      <c r="BT28" s="222"/>
      <c r="BU28" s="341"/>
      <c r="BV28" s="342"/>
      <c r="BW28" s="342"/>
      <c r="BX28" s="342"/>
      <c r="BY28" s="342"/>
      <c r="BZ28" s="342"/>
      <c r="CA28" s="342"/>
      <c r="CB28" s="342"/>
      <c r="CC28" s="343"/>
      <c r="CD28" s="226"/>
      <c r="CE28" s="227"/>
      <c r="CF28" s="227"/>
      <c r="CG28" s="228"/>
      <c r="CH28" s="238"/>
      <c r="CI28" s="239"/>
      <c r="CJ28" s="240"/>
      <c r="CK28" s="226">
        <f t="shared" si="0"/>
        <v>0</v>
      </c>
      <c r="CL28" s="227"/>
      <c r="CM28" s="227"/>
      <c r="CN28" s="227"/>
      <c r="CO28" s="227"/>
      <c r="CP28" s="227"/>
      <c r="CQ28" s="228"/>
      <c r="CR28" s="226"/>
      <c r="CS28" s="227"/>
      <c r="CT28" s="227"/>
      <c r="CU28" s="227"/>
      <c r="CV28" s="227"/>
      <c r="CW28" s="227"/>
      <c r="CX28" s="227"/>
      <c r="CY28" s="228"/>
      <c r="CZ28" s="13" t="s">
        <v>11</v>
      </c>
      <c r="DA28" s="14" t="s">
        <v>12</v>
      </c>
      <c r="DB28" s="14" t="s">
        <v>13</v>
      </c>
      <c r="DC28" s="14" t="s">
        <v>14</v>
      </c>
      <c r="DD28" s="429">
        <f t="shared" si="1"/>
        <v>5629600</v>
      </c>
      <c r="DE28" s="429"/>
      <c r="DF28" s="429"/>
      <c r="DG28" s="429"/>
      <c r="DH28" s="429"/>
      <c r="DI28" s="429"/>
      <c r="DJ28" s="429"/>
    </row>
    <row r="29" spans="2:114" ht="30" customHeight="1" x14ac:dyDescent="0.15">
      <c r="B29" s="338"/>
      <c r="C29" s="339"/>
      <c r="D29" s="339"/>
      <c r="E29" s="339"/>
      <c r="F29" s="340"/>
      <c r="G29" s="272"/>
      <c r="H29" s="273"/>
      <c r="I29" s="273"/>
      <c r="J29" s="273"/>
      <c r="K29" s="274"/>
      <c r="L29" s="283"/>
      <c r="M29" s="284"/>
      <c r="N29" s="285"/>
      <c r="O29" s="283"/>
      <c r="P29" s="284"/>
      <c r="Q29" s="284"/>
      <c r="R29" s="284"/>
      <c r="S29" s="284"/>
      <c r="T29" s="284"/>
      <c r="U29" s="285"/>
      <c r="V29" s="229"/>
      <c r="W29" s="230"/>
      <c r="X29" s="231"/>
      <c r="Y29" s="229"/>
      <c r="Z29" s="230"/>
      <c r="AA29" s="231"/>
      <c r="AB29" s="229"/>
      <c r="AC29" s="230"/>
      <c r="AD29" s="231"/>
      <c r="AE29" s="24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2"/>
      <c r="BE29" s="241"/>
      <c r="BF29" s="221"/>
      <c r="BG29" s="221"/>
      <c r="BH29" s="221"/>
      <c r="BI29" s="221"/>
      <c r="BJ29" s="221"/>
      <c r="BK29" s="221"/>
      <c r="BL29" s="221"/>
      <c r="BM29" s="221"/>
      <c r="BN29" s="221"/>
      <c r="BO29" s="221"/>
      <c r="BP29" s="221"/>
      <c r="BQ29" s="221"/>
      <c r="BR29" s="221"/>
      <c r="BS29" s="221"/>
      <c r="BT29" s="222"/>
      <c r="BU29" s="341"/>
      <c r="BV29" s="342"/>
      <c r="BW29" s="342"/>
      <c r="BX29" s="342"/>
      <c r="BY29" s="342"/>
      <c r="BZ29" s="342"/>
      <c r="CA29" s="342"/>
      <c r="CB29" s="342"/>
      <c r="CC29" s="343"/>
      <c r="CD29" s="226"/>
      <c r="CE29" s="227"/>
      <c r="CF29" s="227"/>
      <c r="CG29" s="228"/>
      <c r="CH29" s="238"/>
      <c r="CI29" s="239"/>
      <c r="CJ29" s="240"/>
      <c r="CK29" s="226">
        <f t="shared" si="0"/>
        <v>0</v>
      </c>
      <c r="CL29" s="227"/>
      <c r="CM29" s="227"/>
      <c r="CN29" s="227"/>
      <c r="CO29" s="227"/>
      <c r="CP29" s="227"/>
      <c r="CQ29" s="228"/>
      <c r="CR29" s="226"/>
      <c r="CS29" s="227"/>
      <c r="CT29" s="227"/>
      <c r="CU29" s="227"/>
      <c r="CV29" s="227"/>
      <c r="CW29" s="227"/>
      <c r="CX29" s="227"/>
      <c r="CY29" s="228"/>
      <c r="CZ29" s="13" t="s">
        <v>11</v>
      </c>
      <c r="DA29" s="14" t="s">
        <v>12</v>
      </c>
      <c r="DB29" s="14" t="s">
        <v>13</v>
      </c>
      <c r="DC29" s="14" t="s">
        <v>14</v>
      </c>
      <c r="DD29" s="429">
        <f t="shared" si="1"/>
        <v>5629600</v>
      </c>
      <c r="DE29" s="429"/>
      <c r="DF29" s="429"/>
      <c r="DG29" s="429"/>
      <c r="DH29" s="429"/>
      <c r="DI29" s="429"/>
      <c r="DJ29" s="429"/>
    </row>
    <row r="30" spans="2:114" ht="30" customHeight="1" x14ac:dyDescent="0.15">
      <c r="B30" s="338"/>
      <c r="C30" s="339"/>
      <c r="D30" s="339"/>
      <c r="E30" s="339"/>
      <c r="F30" s="340"/>
      <c r="G30" s="272"/>
      <c r="H30" s="273"/>
      <c r="I30" s="273"/>
      <c r="J30" s="273"/>
      <c r="K30" s="274"/>
      <c r="L30" s="283"/>
      <c r="M30" s="284"/>
      <c r="N30" s="285"/>
      <c r="O30" s="283"/>
      <c r="P30" s="284"/>
      <c r="Q30" s="284"/>
      <c r="R30" s="284"/>
      <c r="S30" s="284"/>
      <c r="T30" s="284"/>
      <c r="U30" s="285"/>
      <c r="V30" s="229"/>
      <c r="W30" s="230"/>
      <c r="X30" s="231"/>
      <c r="Y30" s="229"/>
      <c r="Z30" s="230"/>
      <c r="AA30" s="231"/>
      <c r="AB30" s="229"/>
      <c r="AC30" s="230"/>
      <c r="AD30" s="231"/>
      <c r="AE30" s="24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2"/>
      <c r="BE30" s="241"/>
      <c r="BF30" s="221"/>
      <c r="BG30" s="221"/>
      <c r="BH30" s="221"/>
      <c r="BI30" s="221"/>
      <c r="BJ30" s="221"/>
      <c r="BK30" s="221"/>
      <c r="BL30" s="221"/>
      <c r="BM30" s="221"/>
      <c r="BN30" s="221"/>
      <c r="BO30" s="221"/>
      <c r="BP30" s="221"/>
      <c r="BQ30" s="221"/>
      <c r="BR30" s="221"/>
      <c r="BS30" s="221"/>
      <c r="BT30" s="222"/>
      <c r="BU30" s="341"/>
      <c r="BV30" s="342"/>
      <c r="BW30" s="342"/>
      <c r="BX30" s="342"/>
      <c r="BY30" s="342"/>
      <c r="BZ30" s="342"/>
      <c r="CA30" s="342"/>
      <c r="CB30" s="342"/>
      <c r="CC30" s="343"/>
      <c r="CD30" s="226"/>
      <c r="CE30" s="227"/>
      <c r="CF30" s="227"/>
      <c r="CG30" s="228"/>
      <c r="CH30" s="238"/>
      <c r="CI30" s="239"/>
      <c r="CJ30" s="240"/>
      <c r="CK30" s="226">
        <f t="shared" si="0"/>
        <v>0</v>
      </c>
      <c r="CL30" s="227"/>
      <c r="CM30" s="227"/>
      <c r="CN30" s="227"/>
      <c r="CO30" s="227"/>
      <c r="CP30" s="227"/>
      <c r="CQ30" s="228"/>
      <c r="CR30" s="226"/>
      <c r="CS30" s="227"/>
      <c r="CT30" s="227"/>
      <c r="CU30" s="227"/>
      <c r="CV30" s="227"/>
      <c r="CW30" s="227"/>
      <c r="CX30" s="227"/>
      <c r="CY30" s="228"/>
      <c r="CZ30" s="13" t="s">
        <v>11</v>
      </c>
      <c r="DA30" s="14" t="s">
        <v>12</v>
      </c>
      <c r="DB30" s="14" t="s">
        <v>13</v>
      </c>
      <c r="DC30" s="14" t="s">
        <v>14</v>
      </c>
      <c r="DD30" s="429">
        <f t="shared" si="1"/>
        <v>5629600</v>
      </c>
      <c r="DE30" s="429"/>
      <c r="DF30" s="429"/>
      <c r="DG30" s="429"/>
      <c r="DH30" s="429"/>
      <c r="DI30" s="429"/>
      <c r="DJ30" s="429"/>
    </row>
    <row r="31" spans="2:114" ht="30" customHeight="1" x14ac:dyDescent="0.15">
      <c r="B31" s="338"/>
      <c r="C31" s="339"/>
      <c r="D31" s="339"/>
      <c r="E31" s="339"/>
      <c r="F31" s="340"/>
      <c r="G31" s="272"/>
      <c r="H31" s="273"/>
      <c r="I31" s="273"/>
      <c r="J31" s="273"/>
      <c r="K31" s="274"/>
      <c r="L31" s="283"/>
      <c r="M31" s="284"/>
      <c r="N31" s="285"/>
      <c r="O31" s="283"/>
      <c r="P31" s="284"/>
      <c r="Q31" s="284"/>
      <c r="R31" s="284"/>
      <c r="S31" s="284"/>
      <c r="T31" s="284"/>
      <c r="U31" s="285"/>
      <c r="V31" s="229"/>
      <c r="W31" s="230"/>
      <c r="X31" s="231"/>
      <c r="Y31" s="229"/>
      <c r="Z31" s="230"/>
      <c r="AA31" s="231"/>
      <c r="AB31" s="229"/>
      <c r="AC31" s="230"/>
      <c r="AD31" s="231"/>
      <c r="AE31" s="24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2"/>
      <c r="BE31" s="275"/>
      <c r="BF31" s="276"/>
      <c r="BG31" s="276"/>
      <c r="BH31" s="276"/>
      <c r="BI31" s="276"/>
      <c r="BJ31" s="276"/>
      <c r="BK31" s="276"/>
      <c r="BL31" s="276"/>
      <c r="BM31" s="276"/>
      <c r="BN31" s="276"/>
      <c r="BO31" s="276"/>
      <c r="BP31" s="276"/>
      <c r="BQ31" s="276"/>
      <c r="BR31" s="276"/>
      <c r="BS31" s="276"/>
      <c r="BT31" s="277"/>
      <c r="BU31" s="241"/>
      <c r="BV31" s="221"/>
      <c r="BW31" s="221"/>
      <c r="BX31" s="221"/>
      <c r="BY31" s="221"/>
      <c r="BZ31" s="221"/>
      <c r="CA31" s="221"/>
      <c r="CB31" s="221"/>
      <c r="CC31" s="222"/>
      <c r="CD31" s="226"/>
      <c r="CE31" s="227"/>
      <c r="CF31" s="227"/>
      <c r="CG31" s="228"/>
      <c r="CH31" s="238"/>
      <c r="CI31" s="239"/>
      <c r="CJ31" s="240"/>
      <c r="CK31" s="226">
        <f t="shared" si="0"/>
        <v>0</v>
      </c>
      <c r="CL31" s="227"/>
      <c r="CM31" s="227"/>
      <c r="CN31" s="227"/>
      <c r="CO31" s="227"/>
      <c r="CP31" s="227"/>
      <c r="CQ31" s="228"/>
      <c r="CR31" s="226"/>
      <c r="CS31" s="227"/>
      <c r="CT31" s="227"/>
      <c r="CU31" s="227"/>
      <c r="CV31" s="227"/>
      <c r="CW31" s="227"/>
      <c r="CX31" s="227"/>
      <c r="CY31" s="228"/>
      <c r="CZ31" s="13" t="s">
        <v>11</v>
      </c>
      <c r="DA31" s="14" t="s">
        <v>12</v>
      </c>
      <c r="DB31" s="14" t="s">
        <v>13</v>
      </c>
      <c r="DC31" s="14" t="s">
        <v>14</v>
      </c>
      <c r="DD31" s="429">
        <f t="shared" si="1"/>
        <v>5629600</v>
      </c>
      <c r="DE31" s="429"/>
      <c r="DF31" s="429"/>
      <c r="DG31" s="429"/>
      <c r="DH31" s="429"/>
      <c r="DI31" s="429"/>
      <c r="DJ31" s="429"/>
    </row>
    <row r="32" spans="2:114" ht="30" customHeight="1" x14ac:dyDescent="0.15">
      <c r="B32" s="338"/>
      <c r="C32" s="339"/>
      <c r="D32" s="339"/>
      <c r="E32" s="339"/>
      <c r="F32" s="340"/>
      <c r="G32" s="272"/>
      <c r="H32" s="273"/>
      <c r="I32" s="273"/>
      <c r="J32" s="273"/>
      <c r="K32" s="274"/>
      <c r="L32" s="283"/>
      <c r="M32" s="284"/>
      <c r="N32" s="285"/>
      <c r="O32" s="283"/>
      <c r="P32" s="284"/>
      <c r="Q32" s="284"/>
      <c r="R32" s="284"/>
      <c r="S32" s="284"/>
      <c r="T32" s="284"/>
      <c r="U32" s="285"/>
      <c r="V32" s="229"/>
      <c r="W32" s="230"/>
      <c r="X32" s="231"/>
      <c r="Y32" s="229"/>
      <c r="Z32" s="230"/>
      <c r="AA32" s="231"/>
      <c r="AB32" s="229"/>
      <c r="AC32" s="230"/>
      <c r="AD32" s="231"/>
      <c r="AE32" s="24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2"/>
      <c r="BE32" s="241"/>
      <c r="BF32" s="221"/>
      <c r="BG32" s="221"/>
      <c r="BH32" s="221"/>
      <c r="BI32" s="221"/>
      <c r="BJ32" s="221"/>
      <c r="BK32" s="221"/>
      <c r="BL32" s="221"/>
      <c r="BM32" s="221"/>
      <c r="BN32" s="221"/>
      <c r="BO32" s="221"/>
      <c r="BP32" s="221"/>
      <c r="BQ32" s="221"/>
      <c r="BR32" s="221"/>
      <c r="BS32" s="221"/>
      <c r="BT32" s="222"/>
      <c r="BU32" s="341"/>
      <c r="BV32" s="342"/>
      <c r="BW32" s="342"/>
      <c r="BX32" s="342"/>
      <c r="BY32" s="342"/>
      <c r="BZ32" s="342"/>
      <c r="CA32" s="342"/>
      <c r="CB32" s="342"/>
      <c r="CC32" s="343"/>
      <c r="CD32" s="226"/>
      <c r="CE32" s="227"/>
      <c r="CF32" s="227"/>
      <c r="CG32" s="228"/>
      <c r="CH32" s="238"/>
      <c r="CI32" s="239"/>
      <c r="CJ32" s="240"/>
      <c r="CK32" s="226">
        <f t="shared" si="0"/>
        <v>0</v>
      </c>
      <c r="CL32" s="227"/>
      <c r="CM32" s="227"/>
      <c r="CN32" s="227"/>
      <c r="CO32" s="227"/>
      <c r="CP32" s="227"/>
      <c r="CQ32" s="228"/>
      <c r="CR32" s="226"/>
      <c r="CS32" s="227"/>
      <c r="CT32" s="227"/>
      <c r="CU32" s="227"/>
      <c r="CV32" s="227"/>
      <c r="CW32" s="227"/>
      <c r="CX32" s="227"/>
      <c r="CY32" s="228"/>
      <c r="CZ32" s="13" t="s">
        <v>11</v>
      </c>
      <c r="DA32" s="14" t="s">
        <v>12</v>
      </c>
      <c r="DB32" s="14" t="s">
        <v>13</v>
      </c>
      <c r="DC32" s="14" t="s">
        <v>14</v>
      </c>
      <c r="DD32" s="429">
        <f t="shared" si="1"/>
        <v>5629600</v>
      </c>
      <c r="DE32" s="429"/>
      <c r="DF32" s="429"/>
      <c r="DG32" s="429"/>
      <c r="DH32" s="429"/>
      <c r="DI32" s="429"/>
      <c r="DJ32" s="429"/>
    </row>
    <row r="33" spans="2:114" ht="30" customHeight="1" x14ac:dyDescent="0.15">
      <c r="B33" s="338"/>
      <c r="C33" s="339"/>
      <c r="D33" s="339"/>
      <c r="E33" s="339"/>
      <c r="F33" s="340"/>
      <c r="G33" s="272"/>
      <c r="H33" s="273"/>
      <c r="I33" s="273"/>
      <c r="J33" s="273"/>
      <c r="K33" s="274"/>
      <c r="L33" s="283"/>
      <c r="M33" s="284"/>
      <c r="N33" s="285"/>
      <c r="O33" s="283"/>
      <c r="P33" s="284"/>
      <c r="Q33" s="284"/>
      <c r="R33" s="284"/>
      <c r="S33" s="284"/>
      <c r="T33" s="284"/>
      <c r="U33" s="285"/>
      <c r="V33" s="229"/>
      <c r="W33" s="230"/>
      <c r="X33" s="231"/>
      <c r="Y33" s="229"/>
      <c r="Z33" s="230"/>
      <c r="AA33" s="231"/>
      <c r="AB33" s="229"/>
      <c r="AC33" s="230"/>
      <c r="AD33" s="231"/>
      <c r="AE33" s="24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2"/>
      <c r="BE33" s="341"/>
      <c r="BF33" s="342"/>
      <c r="BG33" s="342"/>
      <c r="BH33" s="342"/>
      <c r="BI33" s="342"/>
      <c r="BJ33" s="342"/>
      <c r="BK33" s="342"/>
      <c r="BL33" s="342"/>
      <c r="BM33" s="342"/>
      <c r="BN33" s="342"/>
      <c r="BO33" s="342"/>
      <c r="BP33" s="342"/>
      <c r="BQ33" s="342"/>
      <c r="BR33" s="342"/>
      <c r="BS33" s="342"/>
      <c r="BT33" s="343"/>
      <c r="BU33" s="232"/>
      <c r="BV33" s="233"/>
      <c r="BW33" s="233"/>
      <c r="BX33" s="233"/>
      <c r="BY33" s="233"/>
      <c r="BZ33" s="233"/>
      <c r="CA33" s="233"/>
      <c r="CB33" s="233"/>
      <c r="CC33" s="234"/>
      <c r="CD33" s="238"/>
      <c r="CE33" s="239"/>
      <c r="CF33" s="239"/>
      <c r="CG33" s="240"/>
      <c r="CH33" s="238"/>
      <c r="CI33" s="239"/>
      <c r="CJ33" s="240"/>
      <c r="CK33" s="226">
        <f t="shared" si="0"/>
        <v>0</v>
      </c>
      <c r="CL33" s="227"/>
      <c r="CM33" s="227"/>
      <c r="CN33" s="227"/>
      <c r="CO33" s="227"/>
      <c r="CP33" s="227"/>
      <c r="CQ33" s="228"/>
      <c r="CR33" s="226"/>
      <c r="CS33" s="227"/>
      <c r="CT33" s="227"/>
      <c r="CU33" s="227"/>
      <c r="CV33" s="227"/>
      <c r="CW33" s="227"/>
      <c r="CX33" s="227"/>
      <c r="CY33" s="228"/>
      <c r="CZ33" s="13" t="s">
        <v>11</v>
      </c>
      <c r="DA33" s="14" t="s">
        <v>12</v>
      </c>
      <c r="DB33" s="14" t="s">
        <v>13</v>
      </c>
      <c r="DC33" s="14" t="s">
        <v>14</v>
      </c>
      <c r="DD33" s="429">
        <f t="shared" si="1"/>
        <v>5629600</v>
      </c>
      <c r="DE33" s="429"/>
      <c r="DF33" s="429"/>
      <c r="DG33" s="429"/>
      <c r="DH33" s="429"/>
      <c r="DI33" s="429"/>
      <c r="DJ33" s="429"/>
    </row>
    <row r="34" spans="2:114" ht="30" customHeight="1" x14ac:dyDescent="0.15">
      <c r="B34" s="628"/>
      <c r="C34" s="628"/>
      <c r="D34" s="628"/>
      <c r="E34" s="628"/>
      <c r="F34" s="628"/>
      <c r="G34" s="629"/>
      <c r="H34" s="629"/>
      <c r="I34" s="629"/>
      <c r="J34" s="629"/>
      <c r="K34" s="629"/>
      <c r="L34" s="630"/>
      <c r="M34" s="630"/>
      <c r="N34" s="630"/>
      <c r="O34" s="630"/>
      <c r="P34" s="630"/>
      <c r="Q34" s="630"/>
      <c r="R34" s="630"/>
      <c r="S34" s="630"/>
      <c r="T34" s="630"/>
      <c r="U34" s="630"/>
      <c r="V34" s="568"/>
      <c r="W34" s="568"/>
      <c r="X34" s="568"/>
      <c r="Y34" s="568"/>
      <c r="Z34" s="568"/>
      <c r="AA34" s="568"/>
      <c r="AB34" s="568"/>
      <c r="AC34" s="568"/>
      <c r="AD34" s="568"/>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631"/>
      <c r="BF34" s="631"/>
      <c r="BG34" s="631"/>
      <c r="BH34" s="631"/>
      <c r="BI34" s="631"/>
      <c r="BJ34" s="631"/>
      <c r="BK34" s="631"/>
      <c r="BL34" s="631"/>
      <c r="BM34" s="631"/>
      <c r="BN34" s="631"/>
      <c r="BO34" s="631"/>
      <c r="BP34" s="631"/>
      <c r="BQ34" s="631"/>
      <c r="BR34" s="631"/>
      <c r="BS34" s="631"/>
      <c r="BT34" s="631"/>
      <c r="BU34" s="632"/>
      <c r="BV34" s="632"/>
      <c r="BW34" s="632"/>
      <c r="BX34" s="632"/>
      <c r="BY34" s="632"/>
      <c r="BZ34" s="632"/>
      <c r="CA34" s="632"/>
      <c r="CB34" s="632"/>
      <c r="CC34" s="632"/>
      <c r="CD34" s="633"/>
      <c r="CE34" s="633"/>
      <c r="CF34" s="633"/>
      <c r="CG34" s="633"/>
      <c r="CH34" s="633"/>
      <c r="CI34" s="633"/>
      <c r="CJ34" s="633"/>
      <c r="CK34" s="556">
        <f>SUM(CK4:CQ33)</f>
        <v>0</v>
      </c>
      <c r="CL34" s="556"/>
      <c r="CM34" s="556"/>
      <c r="CN34" s="556"/>
      <c r="CO34" s="556"/>
      <c r="CP34" s="556"/>
      <c r="CQ34" s="556"/>
      <c r="CR34" s="556"/>
      <c r="CS34" s="556"/>
      <c r="CT34" s="556"/>
      <c r="CU34" s="556"/>
      <c r="CV34" s="556"/>
      <c r="CW34" s="556"/>
      <c r="CX34" s="556"/>
      <c r="CY34" s="556"/>
      <c r="CZ34" s="31" t="s">
        <v>11</v>
      </c>
      <c r="DA34" s="32" t="s">
        <v>12</v>
      </c>
      <c r="DB34" s="32" t="s">
        <v>13</v>
      </c>
      <c r="DC34" s="32" t="s">
        <v>14</v>
      </c>
      <c r="DD34" s="627"/>
      <c r="DE34" s="627"/>
      <c r="DF34" s="627"/>
      <c r="DG34" s="627"/>
      <c r="DH34" s="627"/>
      <c r="DI34" s="627"/>
      <c r="DJ34" s="627"/>
    </row>
    <row r="35" spans="2:114" x14ac:dyDescent="0.15">
      <c r="K35" s="16"/>
      <c r="L35" s="16"/>
      <c r="M35" s="16"/>
      <c r="N35" s="17"/>
      <c r="O35" s="12"/>
      <c r="P35" s="12"/>
      <c r="Q35" s="12"/>
      <c r="R35" s="12"/>
      <c r="S35" s="12"/>
      <c r="T35" s="12"/>
      <c r="U35" s="12"/>
      <c r="V35" s="12"/>
      <c r="W35" s="12"/>
      <c r="X35" s="12"/>
      <c r="Y35" s="12"/>
      <c r="Z35" s="12"/>
      <c r="AA35" s="12"/>
      <c r="AB35" s="12"/>
      <c r="AC35" s="18"/>
      <c r="AD35" s="18"/>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5"/>
      <c r="CZ35" s="15"/>
      <c r="DA35" s="15"/>
      <c r="DB35" s="15"/>
      <c r="DC35" s="15"/>
      <c r="DD35" s="15"/>
    </row>
    <row r="36" spans="2:114" x14ac:dyDescent="0.15">
      <c r="K36" s="16"/>
      <c r="L36" s="16"/>
      <c r="M36" s="16"/>
      <c r="N36" s="17"/>
      <c r="O36" s="12"/>
      <c r="P36" s="12"/>
      <c r="Q36" s="12"/>
      <c r="R36" s="12"/>
      <c r="S36" s="12"/>
      <c r="T36" s="12"/>
      <c r="U36" s="12"/>
      <c r="V36" s="12"/>
      <c r="W36" s="12"/>
      <c r="X36" s="12"/>
      <c r="Y36" s="12"/>
      <c r="Z36" s="12"/>
      <c r="AA36" s="12"/>
      <c r="AB36" s="12"/>
      <c r="AC36" s="18"/>
      <c r="AD36" s="18"/>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5"/>
      <c r="CZ36" s="15"/>
      <c r="DA36" s="15"/>
      <c r="DB36" s="15"/>
      <c r="DC36" s="15"/>
      <c r="DD36" s="15"/>
    </row>
    <row r="37" spans="2:114" x14ac:dyDescent="0.15">
      <c r="K37" s="16"/>
      <c r="L37" s="16"/>
      <c r="M37" s="16"/>
      <c r="N37" s="17"/>
      <c r="O37" s="12"/>
      <c r="P37" s="12"/>
      <c r="Q37" s="12"/>
      <c r="R37" s="12"/>
      <c r="S37" s="12"/>
      <c r="T37" s="12"/>
      <c r="U37" s="12"/>
      <c r="V37" s="12"/>
      <c r="W37" s="12"/>
      <c r="X37" s="12"/>
      <c r="Y37" s="12"/>
      <c r="Z37" s="12"/>
      <c r="AA37" s="12"/>
      <c r="AB37" s="12"/>
      <c r="AC37" s="18"/>
      <c r="AD37" s="18"/>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5"/>
      <c r="CZ37" s="15"/>
      <c r="DA37" s="15"/>
      <c r="DB37" s="15"/>
      <c r="DC37" s="15"/>
      <c r="DD37" s="15"/>
    </row>
    <row r="38" spans="2:114" x14ac:dyDescent="0.15">
      <c r="K38" s="16"/>
      <c r="L38" s="16"/>
      <c r="M38" s="16"/>
      <c r="N38" s="17"/>
      <c r="O38" s="12"/>
      <c r="P38" s="12"/>
      <c r="Q38" s="12"/>
      <c r="R38" s="12"/>
      <c r="S38" s="12"/>
      <c r="T38" s="12"/>
      <c r="U38" s="12"/>
      <c r="V38" s="12"/>
      <c r="W38" s="12"/>
      <c r="X38" s="12"/>
      <c r="Y38" s="12"/>
      <c r="Z38" s="12"/>
      <c r="AA38" s="12"/>
      <c r="AB38" s="12"/>
      <c r="AC38" s="18"/>
      <c r="AD38" s="18"/>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5"/>
      <c r="CZ38" s="15"/>
      <c r="DA38" s="15"/>
      <c r="DB38" s="15"/>
      <c r="DC38" s="15"/>
      <c r="DD38" s="15"/>
    </row>
    <row r="39" spans="2:114" x14ac:dyDescent="0.15">
      <c r="K39" s="16"/>
      <c r="L39" s="16"/>
      <c r="M39" s="16"/>
      <c r="N39" s="17"/>
      <c r="O39" s="12"/>
      <c r="P39" s="12"/>
      <c r="Q39" s="12"/>
      <c r="R39" s="12"/>
      <c r="S39" s="12"/>
      <c r="T39" s="12"/>
      <c r="U39" s="12"/>
      <c r="V39" s="12"/>
      <c r="W39" s="12"/>
      <c r="X39" s="12"/>
      <c r="Y39" s="12"/>
      <c r="Z39" s="12"/>
      <c r="AA39" s="12"/>
      <c r="AB39" s="12"/>
      <c r="AC39" s="18"/>
      <c r="AD39" s="18"/>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5"/>
      <c r="CZ39" s="15"/>
      <c r="DA39" s="15"/>
      <c r="DB39" s="15"/>
      <c r="DC39" s="15"/>
      <c r="DD39" s="15"/>
    </row>
    <row r="40" spans="2:114" x14ac:dyDescent="0.15">
      <c r="K40" s="16"/>
      <c r="L40" s="16"/>
      <c r="M40" s="16"/>
      <c r="N40" s="17"/>
      <c r="O40" s="12"/>
      <c r="P40" s="12"/>
      <c r="Q40" s="12"/>
      <c r="R40" s="12"/>
      <c r="S40" s="12"/>
      <c r="T40" s="12"/>
      <c r="U40" s="12"/>
      <c r="V40" s="12"/>
      <c r="W40" s="12"/>
      <c r="X40" s="12"/>
      <c r="Y40" s="12"/>
      <c r="Z40" s="12"/>
      <c r="AA40" s="12"/>
      <c r="AB40" s="12"/>
      <c r="AC40" s="18"/>
      <c r="AD40" s="18"/>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5"/>
      <c r="CZ40" s="15"/>
      <c r="DA40" s="15"/>
      <c r="DB40" s="15"/>
      <c r="DC40" s="15"/>
      <c r="DD40" s="15"/>
    </row>
    <row r="41" spans="2:114" x14ac:dyDescent="0.15">
      <c r="K41" s="16"/>
      <c r="L41" s="16"/>
      <c r="M41" s="16"/>
      <c r="N41" s="17"/>
      <c r="O41" s="12"/>
      <c r="P41" s="12"/>
      <c r="Q41" s="12"/>
      <c r="R41" s="12"/>
      <c r="S41" s="12"/>
      <c r="T41" s="12"/>
      <c r="U41" s="12"/>
      <c r="V41" s="12"/>
      <c r="W41" s="12"/>
      <c r="X41" s="12"/>
      <c r="Y41" s="12"/>
      <c r="Z41" s="12"/>
      <c r="AA41" s="12"/>
      <c r="AB41" s="12"/>
      <c r="AC41" s="18"/>
      <c r="AD41" s="18"/>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5"/>
      <c r="CZ41" s="15"/>
      <c r="DA41" s="15"/>
      <c r="DB41" s="15"/>
      <c r="DC41" s="15"/>
      <c r="DD41" s="15"/>
    </row>
    <row r="42" spans="2:114" x14ac:dyDescent="0.15">
      <c r="K42" s="16"/>
      <c r="L42" s="16"/>
      <c r="M42" s="16"/>
      <c r="N42" s="17"/>
      <c r="O42" s="12"/>
      <c r="P42" s="12"/>
      <c r="Q42" s="12"/>
      <c r="R42" s="12"/>
      <c r="S42" s="12"/>
      <c r="T42" s="12"/>
      <c r="U42" s="12"/>
      <c r="V42" s="12"/>
      <c r="W42" s="12"/>
      <c r="X42" s="12"/>
      <c r="Y42" s="12"/>
      <c r="Z42" s="12"/>
      <c r="AA42" s="12"/>
      <c r="AB42" s="12"/>
      <c r="AC42" s="18"/>
      <c r="AD42" s="18"/>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5"/>
      <c r="CZ42" s="15"/>
      <c r="DA42" s="15"/>
      <c r="DB42" s="15"/>
      <c r="DC42" s="15"/>
      <c r="DD42" s="15"/>
    </row>
    <row r="43" spans="2:114" x14ac:dyDescent="0.15">
      <c r="K43" s="16"/>
      <c r="L43" s="16"/>
      <c r="M43" s="16"/>
      <c r="N43" s="17"/>
      <c r="O43" s="12"/>
      <c r="P43" s="12"/>
      <c r="Q43" s="12"/>
      <c r="R43" s="12"/>
      <c r="S43" s="12"/>
      <c r="T43" s="12"/>
      <c r="U43" s="12"/>
      <c r="V43" s="12"/>
      <c r="W43" s="12"/>
      <c r="X43" s="12"/>
      <c r="Y43" s="12"/>
      <c r="Z43" s="12"/>
      <c r="AA43" s="12"/>
      <c r="AB43" s="12"/>
      <c r="AC43" s="18"/>
      <c r="AD43" s="18"/>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5"/>
      <c r="CZ43" s="15"/>
      <c r="DA43" s="15"/>
      <c r="DB43" s="15"/>
      <c r="DC43" s="15"/>
      <c r="DD43" s="15"/>
    </row>
    <row r="44" spans="2:114" x14ac:dyDescent="0.15">
      <c r="K44" s="16"/>
      <c r="L44" s="16"/>
      <c r="M44" s="16"/>
      <c r="N44" s="17"/>
      <c r="O44" s="12"/>
      <c r="P44" s="12"/>
      <c r="Q44" s="12"/>
      <c r="R44" s="12"/>
      <c r="S44" s="12"/>
      <c r="T44" s="12"/>
      <c r="U44" s="12"/>
      <c r="V44" s="12"/>
      <c r="W44" s="12"/>
      <c r="X44" s="12"/>
      <c r="Y44" s="12"/>
      <c r="Z44" s="12"/>
      <c r="AA44" s="12"/>
      <c r="AB44" s="12"/>
      <c r="AC44" s="18"/>
      <c r="AD44" s="18"/>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5"/>
      <c r="CZ44" s="15"/>
      <c r="DA44" s="15"/>
      <c r="DB44" s="15"/>
      <c r="DC44" s="15"/>
      <c r="DD44" s="15"/>
    </row>
    <row r="45" spans="2:114" x14ac:dyDescent="0.15">
      <c r="K45" s="16"/>
      <c r="L45" s="16"/>
      <c r="M45" s="16"/>
      <c r="N45" s="17"/>
      <c r="O45" s="12"/>
      <c r="P45" s="12"/>
      <c r="Q45" s="12"/>
      <c r="R45" s="12"/>
      <c r="S45" s="12"/>
      <c r="T45" s="12"/>
      <c r="U45" s="12"/>
      <c r="V45" s="12"/>
      <c r="W45" s="12"/>
      <c r="X45" s="12"/>
      <c r="Y45" s="12"/>
      <c r="Z45" s="12"/>
      <c r="AA45" s="12"/>
      <c r="AB45" s="12"/>
      <c r="AC45" s="18"/>
      <c r="AD45" s="18"/>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5"/>
      <c r="CZ45" s="15"/>
      <c r="DA45" s="15"/>
      <c r="DB45" s="15"/>
      <c r="DC45" s="15"/>
      <c r="DD45" s="15"/>
    </row>
    <row r="46" spans="2:114" x14ac:dyDescent="0.15">
      <c r="K46" s="16"/>
      <c r="L46" s="16"/>
      <c r="M46" s="16"/>
      <c r="N46" s="17"/>
      <c r="O46" s="12"/>
      <c r="P46" s="12"/>
      <c r="Q46" s="12"/>
      <c r="R46" s="12"/>
      <c r="S46" s="12"/>
      <c r="T46" s="12"/>
      <c r="U46" s="12"/>
      <c r="V46" s="12"/>
      <c r="W46" s="12"/>
      <c r="X46" s="12"/>
      <c r="Y46" s="12"/>
      <c r="Z46" s="12"/>
      <c r="AA46" s="12"/>
      <c r="AB46" s="12"/>
      <c r="AC46" s="18"/>
      <c r="AD46" s="18"/>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5"/>
      <c r="CZ46" s="15"/>
      <c r="DA46" s="15"/>
      <c r="DB46" s="15"/>
      <c r="DC46" s="15"/>
      <c r="DD46" s="15"/>
    </row>
    <row r="47" spans="2:114" x14ac:dyDescent="0.15">
      <c r="K47" s="16"/>
      <c r="L47" s="16"/>
      <c r="M47" s="16"/>
      <c r="N47" s="17"/>
      <c r="O47" s="12"/>
      <c r="P47" s="12"/>
      <c r="Q47" s="12"/>
      <c r="R47" s="12"/>
      <c r="S47" s="12"/>
      <c r="T47" s="12"/>
      <c r="U47" s="12"/>
      <c r="V47" s="12"/>
      <c r="W47" s="12"/>
      <c r="X47" s="12"/>
      <c r="Y47" s="12"/>
      <c r="Z47" s="12"/>
      <c r="AA47" s="12"/>
      <c r="AB47" s="12"/>
      <c r="AC47" s="18"/>
      <c r="AD47" s="18"/>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5"/>
      <c r="CZ47" s="15"/>
      <c r="DA47" s="15"/>
      <c r="DB47" s="15"/>
      <c r="DC47" s="15"/>
      <c r="DD47" s="15"/>
    </row>
    <row r="48" spans="2:114" x14ac:dyDescent="0.15">
      <c r="K48" s="16"/>
      <c r="L48" s="16"/>
      <c r="M48" s="16"/>
      <c r="N48" s="17"/>
      <c r="O48" s="12"/>
      <c r="P48" s="12"/>
      <c r="Q48" s="12"/>
      <c r="R48" s="12"/>
      <c r="S48" s="12"/>
      <c r="T48" s="12"/>
      <c r="U48" s="12"/>
      <c r="V48" s="12"/>
      <c r="W48" s="12"/>
      <c r="X48" s="12"/>
      <c r="Y48" s="12"/>
      <c r="Z48" s="12"/>
      <c r="AA48" s="12"/>
      <c r="AB48" s="12"/>
      <c r="AC48" s="18"/>
      <c r="AD48" s="18"/>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5"/>
      <c r="CZ48" s="15"/>
      <c r="DA48" s="15"/>
      <c r="DB48" s="15"/>
      <c r="DC48" s="15"/>
      <c r="DD48" s="15"/>
    </row>
    <row r="49" spans="1:108" x14ac:dyDescent="0.15">
      <c r="K49" s="16"/>
      <c r="L49" s="16"/>
      <c r="M49" s="16"/>
      <c r="N49" s="17"/>
      <c r="O49" s="12"/>
      <c r="P49" s="12"/>
      <c r="Q49" s="12"/>
      <c r="R49" s="12"/>
      <c r="S49" s="12"/>
      <c r="T49" s="12"/>
      <c r="U49" s="12"/>
      <c r="V49" s="12"/>
      <c r="W49" s="12"/>
      <c r="X49" s="12"/>
      <c r="Y49" s="12"/>
      <c r="Z49" s="12"/>
      <c r="AA49" s="12"/>
      <c r="AB49" s="12"/>
      <c r="AC49" s="18"/>
      <c r="AD49" s="18"/>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5"/>
      <c r="CZ49" s="15"/>
      <c r="DA49" s="15"/>
      <c r="DB49" s="15"/>
      <c r="DC49" s="15"/>
      <c r="DD49" s="15"/>
    </row>
    <row r="50" spans="1:108" x14ac:dyDescent="0.15">
      <c r="K50" s="16"/>
      <c r="L50" s="16"/>
      <c r="M50" s="16"/>
      <c r="N50" s="17"/>
      <c r="O50" s="12"/>
      <c r="P50" s="12"/>
      <c r="Q50" s="12"/>
      <c r="R50" s="12"/>
      <c r="S50" s="12"/>
      <c r="T50" s="12"/>
      <c r="U50" s="12"/>
      <c r="V50" s="12"/>
      <c r="W50" s="12"/>
      <c r="X50" s="12"/>
      <c r="Y50" s="12"/>
      <c r="Z50" s="12"/>
      <c r="AA50" s="12"/>
      <c r="AB50" s="12"/>
      <c r="AC50" s="18"/>
      <c r="AD50" s="18"/>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5"/>
      <c r="CZ50" s="15"/>
      <c r="DA50" s="15"/>
      <c r="DB50" s="15"/>
      <c r="DC50" s="15"/>
      <c r="DD50" s="15"/>
    </row>
    <row r="51" spans="1:108" x14ac:dyDescent="0.15">
      <c r="K51" s="16"/>
      <c r="L51" s="16"/>
      <c r="M51" s="16"/>
      <c r="N51" s="17"/>
      <c r="O51" s="12"/>
      <c r="P51" s="12"/>
      <c r="Q51" s="12"/>
      <c r="R51" s="12"/>
      <c r="S51" s="12"/>
      <c r="T51" s="12"/>
      <c r="U51" s="12"/>
      <c r="V51" s="12"/>
      <c r="W51" s="12"/>
      <c r="X51" s="12"/>
      <c r="Y51" s="12"/>
      <c r="Z51" s="12"/>
      <c r="AA51" s="12"/>
      <c r="AB51" s="12"/>
      <c r="AC51" s="18"/>
      <c r="AD51" s="18"/>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5"/>
      <c r="CZ51" s="15"/>
      <c r="DA51" s="15"/>
      <c r="DB51" s="15"/>
      <c r="DC51" s="15"/>
      <c r="DD51" s="15"/>
    </row>
    <row r="52" spans="1:108" x14ac:dyDescent="0.15">
      <c r="K52" s="16"/>
      <c r="L52" s="16"/>
      <c r="M52" s="16"/>
      <c r="N52" s="17"/>
      <c r="O52" s="12"/>
      <c r="P52" s="12"/>
      <c r="Q52" s="12"/>
      <c r="R52" s="12"/>
      <c r="S52" s="12"/>
      <c r="T52" s="12"/>
      <c r="U52" s="12"/>
      <c r="V52" s="12"/>
      <c r="W52" s="12"/>
      <c r="X52" s="12"/>
      <c r="Y52" s="12"/>
      <c r="Z52" s="12"/>
      <c r="AA52" s="12"/>
      <c r="AB52" s="12"/>
      <c r="AC52" s="18"/>
      <c r="AD52" s="18"/>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5"/>
      <c r="CZ52" s="15"/>
      <c r="DA52" s="15"/>
      <c r="DB52" s="15"/>
      <c r="DC52" s="15"/>
      <c r="DD52" s="15"/>
    </row>
    <row r="53" spans="1:108" x14ac:dyDescent="0.15">
      <c r="K53" s="16"/>
      <c r="L53" s="16"/>
      <c r="M53" s="16"/>
      <c r="N53" s="17"/>
      <c r="O53" s="12"/>
      <c r="P53" s="12"/>
      <c r="Q53" s="12"/>
      <c r="R53" s="12"/>
      <c r="S53" s="12"/>
      <c r="T53" s="12"/>
      <c r="U53" s="12"/>
      <c r="V53" s="12"/>
      <c r="W53" s="12"/>
      <c r="X53" s="12"/>
      <c r="Y53" s="12"/>
      <c r="Z53" s="12"/>
      <c r="AA53" s="12"/>
      <c r="AB53" s="12"/>
      <c r="AC53" s="18"/>
      <c r="AD53" s="18"/>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5"/>
      <c r="CZ53" s="15"/>
      <c r="DA53" s="15"/>
      <c r="DB53" s="15"/>
      <c r="DC53" s="15"/>
      <c r="DD53" s="15"/>
    </row>
    <row r="54" spans="1:108" x14ac:dyDescent="0.15">
      <c r="K54" s="16"/>
      <c r="L54" s="16"/>
      <c r="M54" s="16"/>
      <c r="N54" s="17"/>
      <c r="O54" s="12"/>
      <c r="P54" s="12"/>
      <c r="Q54" s="12"/>
      <c r="R54" s="12"/>
      <c r="S54" s="12"/>
      <c r="T54" s="12"/>
      <c r="U54" s="12"/>
      <c r="V54" s="12"/>
      <c r="W54" s="12"/>
      <c r="X54" s="12"/>
      <c r="Y54" s="12"/>
      <c r="Z54" s="12"/>
      <c r="AA54" s="12"/>
      <c r="AB54" s="12"/>
      <c r="AC54" s="18"/>
      <c r="AD54" s="18"/>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5"/>
      <c r="CZ54" s="15"/>
      <c r="DA54" s="15"/>
      <c r="DB54" s="15"/>
      <c r="DC54" s="15"/>
      <c r="DD54" s="15"/>
    </row>
    <row r="55" spans="1:108" x14ac:dyDescent="0.15">
      <c r="K55" s="16"/>
      <c r="L55" s="16"/>
      <c r="M55" s="16"/>
      <c r="N55" s="17"/>
      <c r="O55" s="12"/>
      <c r="P55" s="12"/>
      <c r="Q55" s="12"/>
      <c r="R55" s="12"/>
      <c r="S55" s="12"/>
      <c r="T55" s="12"/>
      <c r="U55" s="12"/>
      <c r="V55" s="12"/>
      <c r="W55" s="12"/>
      <c r="X55" s="12"/>
      <c r="Y55" s="12"/>
      <c r="Z55" s="12"/>
      <c r="AA55" s="12"/>
      <c r="AB55" s="12"/>
      <c r="AC55" s="18"/>
      <c r="AD55" s="18"/>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5"/>
      <c r="CZ55" s="15"/>
      <c r="DA55" s="15"/>
      <c r="DB55" s="15"/>
      <c r="DC55" s="15"/>
      <c r="DD55" s="15"/>
    </row>
    <row r="56" spans="1:108" x14ac:dyDescent="0.15">
      <c r="K56" s="16"/>
      <c r="L56" s="16"/>
      <c r="M56" s="16"/>
      <c r="N56" s="17"/>
      <c r="O56" s="12"/>
      <c r="P56" s="12"/>
      <c r="Q56" s="12"/>
      <c r="R56" s="12"/>
      <c r="S56" s="12"/>
      <c r="T56" s="12"/>
      <c r="U56" s="12"/>
      <c r="V56" s="12"/>
      <c r="W56" s="12"/>
      <c r="X56" s="12"/>
      <c r="Y56" s="12"/>
      <c r="Z56" s="12"/>
      <c r="AA56" s="12"/>
      <c r="AB56" s="12"/>
      <c r="AC56" s="18"/>
      <c r="AD56" s="18"/>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5"/>
      <c r="CZ56" s="15"/>
      <c r="DA56" s="15"/>
      <c r="DB56" s="15"/>
      <c r="DC56" s="15"/>
      <c r="DD56" s="15"/>
    </row>
    <row r="57" spans="1:108" x14ac:dyDescent="0.15">
      <c r="K57" s="16"/>
      <c r="L57" s="16"/>
      <c r="M57" s="16"/>
      <c r="N57" s="17"/>
      <c r="O57" s="12"/>
      <c r="P57" s="12"/>
      <c r="Q57" s="12"/>
      <c r="R57" s="12"/>
      <c r="S57" s="12"/>
      <c r="T57" s="12"/>
      <c r="U57" s="12"/>
      <c r="V57" s="12"/>
      <c r="W57" s="12"/>
      <c r="X57" s="12"/>
      <c r="Y57" s="12"/>
      <c r="Z57" s="12"/>
      <c r="AA57" s="12"/>
      <c r="AB57" s="12"/>
      <c r="AC57" s="18"/>
      <c r="AD57" s="18"/>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5"/>
      <c r="CZ57" s="15"/>
      <c r="DA57" s="15"/>
      <c r="DB57" s="15"/>
      <c r="DC57" s="15"/>
      <c r="DD57" s="15"/>
    </row>
    <row r="58" spans="1:108" s="2" customFormat="1" ht="18" customHeight="1" x14ac:dyDescent="0.15">
      <c r="A58" s="4"/>
      <c r="K58" s="16"/>
      <c r="L58" s="16"/>
      <c r="M58" s="16"/>
      <c r="N58" s="17"/>
      <c r="O58" s="12"/>
      <c r="P58" s="12"/>
      <c r="Q58" s="12"/>
      <c r="R58" s="12"/>
      <c r="S58" s="12"/>
      <c r="T58" s="12"/>
      <c r="U58" s="12"/>
      <c r="V58" s="12"/>
      <c r="W58" s="12"/>
      <c r="X58" s="12"/>
      <c r="Y58" s="12"/>
      <c r="Z58" s="12"/>
      <c r="AA58" s="12"/>
      <c r="AB58" s="12"/>
      <c r="AC58" s="18"/>
      <c r="AD58" s="18"/>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5"/>
      <c r="CZ58" s="15"/>
      <c r="DA58" s="15"/>
      <c r="DB58" s="15"/>
      <c r="DC58" s="15"/>
      <c r="DD58" s="15"/>
    </row>
    <row r="59" spans="1:108" x14ac:dyDescent="0.15">
      <c r="K59" s="16"/>
      <c r="L59" s="16"/>
      <c r="M59" s="16"/>
      <c r="N59" s="17"/>
      <c r="O59" s="12"/>
      <c r="P59" s="12"/>
      <c r="Q59" s="12"/>
      <c r="R59" s="12"/>
      <c r="S59" s="12"/>
      <c r="T59" s="12"/>
      <c r="U59" s="12"/>
      <c r="V59" s="12"/>
      <c r="W59" s="12"/>
      <c r="X59" s="12"/>
      <c r="Y59" s="12"/>
      <c r="Z59" s="12"/>
      <c r="AA59" s="12"/>
      <c r="AB59" s="12"/>
      <c r="AC59" s="18"/>
      <c r="AD59" s="18"/>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5"/>
      <c r="CZ59" s="15"/>
      <c r="DA59" s="15"/>
      <c r="DB59" s="15"/>
      <c r="DC59" s="15"/>
      <c r="DD59" s="15"/>
    </row>
    <row r="60" spans="1:108" x14ac:dyDescent="0.15">
      <c r="K60" s="16"/>
      <c r="L60" s="16"/>
      <c r="M60" s="16"/>
      <c r="N60" s="17"/>
      <c r="O60" s="12"/>
      <c r="P60" s="12"/>
      <c r="Q60" s="12"/>
      <c r="R60" s="12"/>
      <c r="S60" s="12"/>
      <c r="T60" s="12"/>
      <c r="U60" s="12"/>
      <c r="V60" s="12"/>
      <c r="W60" s="12"/>
      <c r="X60" s="12"/>
      <c r="Y60" s="12"/>
      <c r="Z60" s="12"/>
      <c r="AA60" s="12"/>
      <c r="AB60" s="12"/>
      <c r="AC60" s="18"/>
      <c r="AD60" s="18"/>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5"/>
      <c r="CZ60" s="15"/>
      <c r="DA60" s="15"/>
      <c r="DB60" s="15"/>
      <c r="DC60" s="15"/>
      <c r="DD60" s="15"/>
    </row>
    <row r="61" spans="1:108" x14ac:dyDescent="0.15">
      <c r="K61" s="16"/>
      <c r="L61" s="16"/>
      <c r="M61" s="16"/>
      <c r="N61" s="17"/>
      <c r="O61" s="12"/>
      <c r="P61" s="12"/>
      <c r="Q61" s="12"/>
      <c r="R61" s="12"/>
      <c r="S61" s="12"/>
      <c r="T61" s="12"/>
      <c r="U61" s="12"/>
      <c r="V61" s="12"/>
      <c r="W61" s="12"/>
      <c r="X61" s="12"/>
      <c r="Y61" s="12"/>
      <c r="Z61" s="12"/>
      <c r="AA61" s="12"/>
      <c r="AB61" s="12"/>
      <c r="AC61" s="18"/>
      <c r="AD61" s="18"/>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5"/>
      <c r="CZ61" s="15"/>
      <c r="DA61" s="15"/>
      <c r="DB61" s="15"/>
      <c r="DC61" s="15"/>
      <c r="DD61" s="15"/>
    </row>
    <row r="62" spans="1:108" x14ac:dyDescent="0.15">
      <c r="K62" s="16"/>
      <c r="L62" s="16"/>
      <c r="M62" s="16"/>
      <c r="N62" s="17"/>
      <c r="O62" s="12"/>
      <c r="P62" s="12"/>
      <c r="Q62" s="12"/>
      <c r="R62" s="12"/>
      <c r="S62" s="12"/>
      <c r="T62" s="12"/>
      <c r="U62" s="12"/>
      <c r="V62" s="12"/>
      <c r="W62" s="12"/>
      <c r="X62" s="12"/>
      <c r="Y62" s="12"/>
      <c r="Z62" s="12"/>
      <c r="AA62" s="12"/>
      <c r="AB62" s="12"/>
      <c r="AC62" s="18"/>
      <c r="AD62" s="18"/>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5"/>
      <c r="CZ62" s="15"/>
      <c r="DA62" s="15"/>
      <c r="DB62" s="15"/>
      <c r="DC62" s="15"/>
      <c r="DD62" s="15"/>
    </row>
    <row r="63" spans="1:108" x14ac:dyDescent="0.15">
      <c r="K63" s="16"/>
      <c r="L63" s="16"/>
      <c r="M63" s="16"/>
      <c r="N63" s="17"/>
      <c r="O63" s="12"/>
      <c r="P63" s="12"/>
      <c r="Q63" s="12"/>
      <c r="R63" s="12"/>
      <c r="S63" s="12"/>
      <c r="T63" s="12"/>
      <c r="U63" s="12"/>
      <c r="V63" s="12"/>
      <c r="W63" s="12"/>
      <c r="X63" s="12"/>
      <c r="Y63" s="12"/>
      <c r="Z63" s="12"/>
      <c r="AA63" s="12"/>
      <c r="AB63" s="12"/>
      <c r="AC63" s="18"/>
      <c r="AD63" s="18"/>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5"/>
      <c r="CZ63" s="15"/>
      <c r="DA63" s="15"/>
      <c r="DB63" s="15"/>
      <c r="DC63" s="15"/>
      <c r="DD63" s="15"/>
    </row>
    <row r="64" spans="1:108" x14ac:dyDescent="0.15">
      <c r="K64" s="16"/>
      <c r="L64" s="16"/>
      <c r="M64" s="16"/>
      <c r="N64" s="17"/>
      <c r="O64" s="12"/>
      <c r="P64" s="12"/>
      <c r="Q64" s="12"/>
      <c r="R64" s="12"/>
      <c r="S64" s="12"/>
      <c r="T64" s="12"/>
      <c r="U64" s="12"/>
      <c r="V64" s="12"/>
      <c r="W64" s="12"/>
      <c r="X64" s="12"/>
      <c r="Y64" s="12"/>
      <c r="Z64" s="12"/>
      <c r="AA64" s="12"/>
      <c r="AB64" s="12"/>
      <c r="AC64" s="18"/>
      <c r="AD64" s="18"/>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5"/>
      <c r="CZ64" s="15"/>
      <c r="DA64" s="15"/>
      <c r="DB64" s="15"/>
      <c r="DC64" s="15"/>
      <c r="DD64" s="15"/>
    </row>
    <row r="65" spans="11:108" x14ac:dyDescent="0.15">
      <c r="K65" s="16"/>
      <c r="L65" s="16"/>
      <c r="M65" s="16"/>
      <c r="N65" s="17"/>
      <c r="O65" s="12"/>
      <c r="P65" s="12"/>
      <c r="Q65" s="12"/>
      <c r="R65" s="12"/>
      <c r="S65" s="12"/>
      <c r="T65" s="12"/>
      <c r="U65" s="12"/>
      <c r="V65" s="12"/>
      <c r="W65" s="12"/>
      <c r="X65" s="12"/>
      <c r="Y65" s="12"/>
      <c r="Z65" s="12"/>
      <c r="AA65" s="12"/>
      <c r="AB65" s="12"/>
      <c r="AC65" s="18"/>
      <c r="AD65" s="18"/>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5"/>
      <c r="CZ65" s="15"/>
      <c r="DA65" s="15"/>
      <c r="DB65" s="15"/>
      <c r="DC65" s="15"/>
      <c r="DD65" s="15"/>
    </row>
    <row r="66" spans="11:108" x14ac:dyDescent="0.15">
      <c r="K66" s="16"/>
      <c r="L66" s="16"/>
      <c r="M66" s="16"/>
      <c r="N66" s="17"/>
      <c r="O66" s="12"/>
      <c r="P66" s="12"/>
      <c r="Q66" s="12"/>
      <c r="R66" s="12"/>
      <c r="S66" s="12"/>
      <c r="T66" s="12"/>
      <c r="U66" s="12"/>
      <c r="V66" s="12"/>
      <c r="W66" s="12"/>
      <c r="X66" s="12"/>
      <c r="Y66" s="12"/>
      <c r="Z66" s="12"/>
      <c r="AA66" s="12"/>
      <c r="AB66" s="12"/>
      <c r="AC66" s="18"/>
      <c r="AD66" s="18"/>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5"/>
      <c r="CZ66" s="15"/>
      <c r="DA66" s="15"/>
      <c r="DB66" s="15"/>
      <c r="DC66" s="15"/>
      <c r="DD66" s="15"/>
    </row>
    <row r="67" spans="11:108" x14ac:dyDescent="0.15">
      <c r="K67" s="16"/>
      <c r="L67" s="16"/>
      <c r="M67" s="16"/>
      <c r="N67" s="17"/>
      <c r="O67" s="12"/>
      <c r="P67" s="12"/>
      <c r="Q67" s="12"/>
      <c r="R67" s="12"/>
      <c r="S67" s="12"/>
      <c r="T67" s="12"/>
      <c r="U67" s="12"/>
      <c r="V67" s="12"/>
      <c r="W67" s="12"/>
      <c r="X67" s="12"/>
      <c r="Y67" s="12"/>
      <c r="Z67" s="12"/>
      <c r="AA67" s="12"/>
      <c r="AB67" s="12"/>
      <c r="AC67" s="18"/>
      <c r="AD67" s="18"/>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5"/>
      <c r="CZ67" s="15"/>
      <c r="DA67" s="15"/>
      <c r="DB67" s="15"/>
      <c r="DC67" s="15"/>
      <c r="DD67" s="15"/>
    </row>
    <row r="68" spans="11:108" x14ac:dyDescent="0.15">
      <c r="K68" s="16"/>
      <c r="L68" s="16"/>
      <c r="M68" s="16"/>
      <c r="N68" s="17"/>
      <c r="O68" s="12"/>
      <c r="P68" s="12"/>
      <c r="Q68" s="12"/>
      <c r="R68" s="12"/>
      <c r="S68" s="12"/>
      <c r="T68" s="12"/>
      <c r="U68" s="12"/>
      <c r="V68" s="12"/>
      <c r="W68" s="12"/>
      <c r="X68" s="12"/>
      <c r="Y68" s="12"/>
      <c r="Z68" s="12"/>
      <c r="AA68" s="12"/>
      <c r="AB68" s="12"/>
      <c r="AC68" s="18"/>
      <c r="AD68" s="18"/>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5"/>
      <c r="CZ68" s="15"/>
      <c r="DA68" s="15"/>
      <c r="DB68" s="15"/>
      <c r="DC68" s="15"/>
      <c r="DD68" s="15"/>
    </row>
    <row r="69" spans="11:108" x14ac:dyDescent="0.15">
      <c r="K69" s="16"/>
      <c r="L69" s="16"/>
      <c r="M69" s="16"/>
      <c r="N69" s="17"/>
      <c r="O69" s="12"/>
      <c r="P69" s="12"/>
      <c r="Q69" s="12"/>
      <c r="R69" s="12"/>
      <c r="S69" s="12"/>
      <c r="T69" s="12"/>
      <c r="U69" s="12"/>
      <c r="V69" s="12"/>
      <c r="W69" s="12"/>
      <c r="X69" s="12"/>
      <c r="Y69" s="12"/>
      <c r="Z69" s="12"/>
      <c r="AA69" s="12"/>
      <c r="AB69" s="12"/>
      <c r="AC69" s="18"/>
      <c r="AD69" s="18"/>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5"/>
      <c r="CZ69" s="15"/>
      <c r="DA69" s="15"/>
      <c r="DB69" s="15"/>
      <c r="DC69" s="15"/>
      <c r="DD69" s="15"/>
    </row>
    <row r="70" spans="11:108" x14ac:dyDescent="0.15">
      <c r="K70" s="16"/>
      <c r="L70" s="16"/>
      <c r="M70" s="16"/>
      <c r="N70" s="17"/>
      <c r="O70" s="12"/>
      <c r="P70" s="12"/>
      <c r="Q70" s="12"/>
      <c r="R70" s="12"/>
      <c r="S70" s="12"/>
      <c r="T70" s="12"/>
      <c r="U70" s="12"/>
      <c r="V70" s="12"/>
      <c r="W70" s="12"/>
      <c r="X70" s="12"/>
      <c r="Y70" s="12"/>
      <c r="Z70" s="12"/>
      <c r="AA70" s="12"/>
      <c r="AB70" s="12"/>
      <c r="AC70" s="18"/>
      <c r="AD70" s="18"/>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5"/>
      <c r="CZ70" s="15"/>
      <c r="DA70" s="15"/>
      <c r="DB70" s="15"/>
      <c r="DC70" s="15"/>
      <c r="DD70" s="15"/>
    </row>
    <row r="71" spans="11:108" x14ac:dyDescent="0.15">
      <c r="K71" s="16"/>
      <c r="L71" s="16"/>
      <c r="M71" s="16"/>
      <c r="N71" s="17"/>
      <c r="O71" s="12"/>
      <c r="P71" s="12"/>
      <c r="Q71" s="12"/>
      <c r="R71" s="12"/>
      <c r="S71" s="12"/>
      <c r="T71" s="12"/>
      <c r="U71" s="12"/>
      <c r="V71" s="12"/>
      <c r="W71" s="12"/>
      <c r="X71" s="12"/>
      <c r="Y71" s="12"/>
      <c r="Z71" s="12"/>
      <c r="AA71" s="12"/>
      <c r="AB71" s="12"/>
      <c r="AC71" s="18"/>
      <c r="AD71" s="18"/>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5"/>
      <c r="CZ71" s="15"/>
      <c r="DA71" s="15"/>
      <c r="DB71" s="15"/>
      <c r="DC71" s="15"/>
      <c r="DD71" s="15"/>
    </row>
    <row r="72" spans="11:108" x14ac:dyDescent="0.15">
      <c r="K72" s="16"/>
      <c r="L72" s="16"/>
      <c r="M72" s="16"/>
      <c r="N72" s="17"/>
      <c r="O72" s="12"/>
      <c r="P72" s="12"/>
      <c r="Q72" s="12"/>
      <c r="R72" s="12"/>
      <c r="S72" s="12"/>
      <c r="T72" s="12"/>
      <c r="U72" s="12"/>
      <c r="V72" s="12"/>
      <c r="W72" s="12"/>
      <c r="X72" s="12"/>
      <c r="Y72" s="12"/>
      <c r="Z72" s="12"/>
      <c r="AA72" s="12"/>
      <c r="AB72" s="12"/>
      <c r="AC72" s="18"/>
      <c r="AD72" s="18"/>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5"/>
      <c r="CZ72" s="15"/>
      <c r="DA72" s="15"/>
      <c r="DB72" s="15"/>
      <c r="DC72" s="15"/>
      <c r="DD72" s="15"/>
    </row>
    <row r="73" spans="11:108" x14ac:dyDescent="0.15">
      <c r="K73" s="16"/>
      <c r="L73" s="16"/>
      <c r="M73" s="16"/>
      <c r="N73" s="17"/>
      <c r="O73" s="12"/>
      <c r="P73" s="12"/>
      <c r="Q73" s="12"/>
      <c r="R73" s="12"/>
      <c r="S73" s="12"/>
      <c r="T73" s="12"/>
      <c r="U73" s="12"/>
      <c r="V73" s="12"/>
      <c r="W73" s="12"/>
      <c r="X73" s="12"/>
      <c r="Y73" s="12"/>
      <c r="Z73" s="12"/>
      <c r="AA73" s="12"/>
      <c r="AB73" s="12"/>
      <c r="AC73" s="18"/>
      <c r="AD73" s="18"/>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5"/>
      <c r="CZ73" s="15"/>
      <c r="DA73" s="15"/>
      <c r="DB73" s="15"/>
      <c r="DC73" s="15"/>
      <c r="DD73" s="15"/>
    </row>
    <row r="74" spans="11:108" x14ac:dyDescent="0.15">
      <c r="K74" s="16"/>
      <c r="L74" s="16"/>
      <c r="M74" s="16"/>
      <c r="N74" s="17"/>
      <c r="O74" s="12"/>
      <c r="P74" s="12"/>
      <c r="Q74" s="12"/>
      <c r="R74" s="12"/>
      <c r="S74" s="12"/>
      <c r="T74" s="12"/>
      <c r="U74" s="12"/>
      <c r="V74" s="12"/>
      <c r="W74" s="12"/>
      <c r="X74" s="12"/>
      <c r="Y74" s="12"/>
      <c r="Z74" s="12"/>
      <c r="AA74" s="12"/>
      <c r="AB74" s="12"/>
      <c r="AC74" s="18"/>
      <c r="AD74" s="18"/>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5"/>
      <c r="CZ74" s="15"/>
      <c r="DA74" s="15"/>
      <c r="DB74" s="15"/>
      <c r="DC74" s="15"/>
      <c r="DD74" s="15"/>
    </row>
    <row r="174" spans="2:107" s="5" customFormat="1" ht="18" customHeight="1" x14ac:dyDescent="0.15">
      <c r="B174" s="2"/>
      <c r="C174" s="2"/>
      <c r="D174" s="2"/>
      <c r="E174" s="2"/>
      <c r="F174" s="2"/>
      <c r="G174" s="2"/>
      <c r="H174" s="2"/>
      <c r="I174" s="2"/>
      <c r="J174" s="2"/>
      <c r="K174" s="2"/>
      <c r="L174" s="2"/>
      <c r="M174" s="2"/>
      <c r="N174" s="11"/>
      <c r="O174" s="1"/>
      <c r="P174" s="1"/>
      <c r="Q174" s="1"/>
      <c r="R174" s="1"/>
      <c r="S174" s="1"/>
      <c r="T174" s="1"/>
      <c r="U174" s="1"/>
      <c r="V174" s="1"/>
      <c r="W174" s="1"/>
      <c r="X174" s="1"/>
      <c r="Y174" s="1"/>
      <c r="Z174" s="1"/>
      <c r="AA174" s="1"/>
      <c r="AB174" s="1"/>
      <c r="AC174" s="10"/>
      <c r="AD174" s="10"/>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Z174" s="6"/>
      <c r="DA174" s="6"/>
      <c r="DB174" s="6"/>
      <c r="DC174" s="6"/>
    </row>
    <row r="191" spans="1:108" s="4" customFormat="1" ht="18" customHeight="1" x14ac:dyDescent="0.15">
      <c r="A191" s="1"/>
      <c r="B191" s="2"/>
      <c r="C191" s="2"/>
      <c r="D191" s="2"/>
      <c r="E191" s="2"/>
      <c r="F191" s="2"/>
      <c r="G191" s="2"/>
      <c r="H191" s="2"/>
      <c r="I191" s="2"/>
      <c r="J191" s="2"/>
      <c r="K191" s="2"/>
      <c r="L191" s="2"/>
      <c r="M191" s="2"/>
      <c r="N191" s="11"/>
      <c r="O191" s="1"/>
      <c r="P191" s="1"/>
      <c r="Q191" s="1"/>
      <c r="R191" s="1"/>
      <c r="S191" s="1"/>
      <c r="T191" s="1"/>
      <c r="U191" s="1"/>
      <c r="V191" s="1"/>
      <c r="W191" s="1"/>
      <c r="X191" s="1"/>
      <c r="Y191" s="1"/>
      <c r="Z191" s="1"/>
      <c r="AA191" s="1"/>
      <c r="AB191" s="1"/>
      <c r="AC191" s="10"/>
      <c r="AD191" s="10"/>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5"/>
      <c r="CZ191" s="5"/>
      <c r="DA191" s="5"/>
      <c r="DB191" s="5"/>
      <c r="DC191" s="5"/>
      <c r="DD191" s="6"/>
    </row>
    <row r="192" spans="1:108" ht="18" customHeight="1" x14ac:dyDescent="0.15"/>
    <row r="193" spans="1:108" ht="18" customHeight="1" x14ac:dyDescent="0.15"/>
    <row r="194" spans="1:108" ht="18" customHeight="1" x14ac:dyDescent="0.15"/>
    <row r="195" spans="1:108" ht="18" customHeight="1" x14ac:dyDescent="0.15"/>
    <row r="196" spans="1:108" ht="18" customHeight="1" x14ac:dyDescent="0.15"/>
    <row r="197" spans="1:108" ht="18" customHeight="1" x14ac:dyDescent="0.15"/>
    <row r="198" spans="1:108" s="2" customFormat="1" ht="18" customHeight="1" x14ac:dyDescent="0.15">
      <c r="A198" s="1"/>
      <c r="N198" s="11"/>
      <c r="O198" s="1"/>
      <c r="P198" s="1"/>
      <c r="Q198" s="1"/>
      <c r="R198" s="1"/>
      <c r="S198" s="1"/>
      <c r="T198" s="1"/>
      <c r="U198" s="1"/>
      <c r="V198" s="1"/>
      <c r="W198" s="1"/>
      <c r="X198" s="1"/>
      <c r="Y198" s="1"/>
      <c r="Z198" s="1"/>
      <c r="AA198" s="1"/>
      <c r="AB198" s="1"/>
      <c r="AC198" s="10"/>
      <c r="AD198" s="10"/>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5"/>
      <c r="CZ198" s="5"/>
      <c r="DA198" s="5"/>
      <c r="DB198" s="5"/>
      <c r="DC198" s="5"/>
      <c r="DD198" s="5"/>
    </row>
    <row r="199" spans="1:108" s="2" customFormat="1" ht="18" customHeight="1" x14ac:dyDescent="0.15">
      <c r="A199" s="1"/>
      <c r="N199" s="11"/>
      <c r="O199" s="1"/>
      <c r="P199" s="1"/>
      <c r="Q199" s="1"/>
      <c r="R199" s="1"/>
      <c r="S199" s="1"/>
      <c r="T199" s="1"/>
      <c r="U199" s="1"/>
      <c r="V199" s="1"/>
      <c r="W199" s="1"/>
      <c r="X199" s="1"/>
      <c r="Y199" s="1"/>
      <c r="Z199" s="1"/>
      <c r="AA199" s="1"/>
      <c r="AB199" s="1"/>
      <c r="AC199" s="10"/>
      <c r="AD199" s="10"/>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5"/>
      <c r="CZ199" s="5"/>
      <c r="DA199" s="5"/>
      <c r="DB199" s="5"/>
      <c r="DC199" s="5"/>
      <c r="DD199" s="5"/>
    </row>
    <row r="200" spans="1:108" s="2" customFormat="1" ht="18" customHeight="1" x14ac:dyDescent="0.15">
      <c r="A200" s="1"/>
      <c r="N200" s="11"/>
      <c r="O200" s="1"/>
      <c r="P200" s="1"/>
      <c r="Q200" s="1"/>
      <c r="R200" s="1"/>
      <c r="S200" s="1"/>
      <c r="T200" s="1"/>
      <c r="U200" s="1"/>
      <c r="V200" s="1"/>
      <c r="W200" s="1"/>
      <c r="X200" s="1"/>
      <c r="Y200" s="1"/>
      <c r="Z200" s="1"/>
      <c r="AA200" s="1"/>
      <c r="AB200" s="1"/>
      <c r="AC200" s="10"/>
      <c r="AD200" s="10"/>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5"/>
      <c r="CZ200" s="5"/>
      <c r="DA200" s="5"/>
      <c r="DB200" s="5"/>
      <c r="DC200" s="5"/>
      <c r="DD200" s="5"/>
    </row>
    <row r="201" spans="1:108" s="2" customFormat="1" ht="18" customHeight="1" x14ac:dyDescent="0.15">
      <c r="A201" s="1"/>
      <c r="N201" s="11"/>
      <c r="O201" s="1"/>
      <c r="P201" s="1"/>
      <c r="Q201" s="1"/>
      <c r="R201" s="1"/>
      <c r="S201" s="1"/>
      <c r="T201" s="1"/>
      <c r="U201" s="1"/>
      <c r="V201" s="1"/>
      <c r="W201" s="1"/>
      <c r="X201" s="1"/>
      <c r="Y201" s="1"/>
      <c r="Z201" s="1"/>
      <c r="AA201" s="1"/>
      <c r="AB201" s="1"/>
      <c r="AC201" s="10"/>
      <c r="AD201" s="10"/>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5"/>
      <c r="CZ201" s="5"/>
      <c r="DA201" s="5"/>
      <c r="DB201" s="5"/>
      <c r="DC201" s="5"/>
      <c r="DD201" s="5"/>
    </row>
    <row r="202" spans="1:108" s="2" customFormat="1" ht="18" customHeight="1" x14ac:dyDescent="0.15">
      <c r="A202" s="1"/>
      <c r="N202" s="11"/>
      <c r="O202" s="1"/>
      <c r="P202" s="1"/>
      <c r="Q202" s="1"/>
      <c r="R202" s="1"/>
      <c r="S202" s="1"/>
      <c r="T202" s="1"/>
      <c r="U202" s="1"/>
      <c r="V202" s="1"/>
      <c r="W202" s="1"/>
      <c r="X202" s="1"/>
      <c r="Y202" s="1"/>
      <c r="Z202" s="1"/>
      <c r="AA202" s="1"/>
      <c r="AB202" s="1"/>
      <c r="AC202" s="10"/>
      <c r="AD202" s="10"/>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5"/>
      <c r="CZ202" s="5"/>
      <c r="DA202" s="5"/>
      <c r="DB202" s="5"/>
      <c r="DC202" s="5"/>
      <c r="DD202" s="5"/>
    </row>
    <row r="203" spans="1:108" s="2" customFormat="1" ht="18" customHeight="1" x14ac:dyDescent="0.15">
      <c r="A203" s="1"/>
      <c r="N203" s="11"/>
      <c r="O203" s="1"/>
      <c r="P203" s="1"/>
      <c r="Q203" s="1"/>
      <c r="R203" s="1"/>
      <c r="S203" s="1"/>
      <c r="T203" s="1"/>
      <c r="U203" s="1"/>
      <c r="V203" s="1"/>
      <c r="W203" s="1"/>
      <c r="X203" s="1"/>
      <c r="Y203" s="1"/>
      <c r="Z203" s="1"/>
      <c r="AA203" s="1"/>
      <c r="AB203" s="1"/>
      <c r="AC203" s="10"/>
      <c r="AD203" s="10"/>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5"/>
      <c r="CZ203" s="5"/>
      <c r="DA203" s="5"/>
      <c r="DB203" s="5"/>
      <c r="DC203" s="5"/>
      <c r="DD203" s="5"/>
    </row>
    <row r="204" spans="1:108" s="2" customFormat="1" ht="18" customHeight="1" x14ac:dyDescent="0.15">
      <c r="A204" s="1"/>
      <c r="N204" s="11"/>
      <c r="O204" s="1"/>
      <c r="P204" s="1"/>
      <c r="Q204" s="1"/>
      <c r="R204" s="1"/>
      <c r="S204" s="1"/>
      <c r="T204" s="1"/>
      <c r="U204" s="1"/>
      <c r="V204" s="1"/>
      <c r="W204" s="1"/>
      <c r="X204" s="1"/>
      <c r="Y204" s="1"/>
      <c r="Z204" s="1"/>
      <c r="AA204" s="1"/>
      <c r="AB204" s="1"/>
      <c r="AC204" s="10"/>
      <c r="AD204" s="10"/>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5"/>
      <c r="CZ204" s="5"/>
      <c r="DA204" s="5"/>
      <c r="DB204" s="5"/>
      <c r="DC204" s="5"/>
      <c r="DD204" s="5"/>
    </row>
    <row r="205" spans="1:108" s="2" customFormat="1" ht="18" customHeight="1" x14ac:dyDescent="0.15">
      <c r="A205" s="1"/>
      <c r="N205" s="11"/>
      <c r="O205" s="1"/>
      <c r="P205" s="1"/>
      <c r="Q205" s="1"/>
      <c r="R205" s="1"/>
      <c r="S205" s="1"/>
      <c r="T205" s="1"/>
      <c r="U205" s="1"/>
      <c r="V205" s="1"/>
      <c r="W205" s="1"/>
      <c r="X205" s="1"/>
      <c r="Y205" s="1"/>
      <c r="Z205" s="1"/>
      <c r="AA205" s="1"/>
      <c r="AB205" s="1"/>
      <c r="AC205" s="10"/>
      <c r="AD205" s="10"/>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5"/>
      <c r="CZ205" s="5"/>
      <c r="DA205" s="5"/>
      <c r="DB205" s="5"/>
      <c r="DC205" s="5"/>
      <c r="DD205" s="5"/>
    </row>
    <row r="206" spans="1:108" s="2" customFormat="1" ht="18" customHeight="1" x14ac:dyDescent="0.15">
      <c r="A206" s="1"/>
      <c r="N206" s="11"/>
      <c r="O206" s="1"/>
      <c r="P206" s="1"/>
      <c r="Q206" s="1"/>
      <c r="R206" s="1"/>
      <c r="S206" s="1"/>
      <c r="T206" s="1"/>
      <c r="U206" s="1"/>
      <c r="V206" s="1"/>
      <c r="W206" s="1"/>
      <c r="X206" s="1"/>
      <c r="Y206" s="1"/>
      <c r="Z206" s="1"/>
      <c r="AA206" s="1"/>
      <c r="AB206" s="1"/>
      <c r="AC206" s="10"/>
      <c r="AD206" s="10"/>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5"/>
      <c r="CZ206" s="5"/>
      <c r="DA206" s="5"/>
      <c r="DB206" s="5"/>
      <c r="DC206" s="5"/>
      <c r="DD206" s="5"/>
    </row>
    <row r="207" spans="1:108" s="2" customFormat="1" ht="18" customHeight="1" x14ac:dyDescent="0.15">
      <c r="A207" s="1"/>
      <c r="N207" s="11"/>
      <c r="O207" s="1"/>
      <c r="P207" s="1"/>
      <c r="Q207" s="1"/>
      <c r="R207" s="1"/>
      <c r="S207" s="1"/>
      <c r="T207" s="1"/>
      <c r="U207" s="1"/>
      <c r="V207" s="1"/>
      <c r="W207" s="1"/>
      <c r="X207" s="1"/>
      <c r="Y207" s="1"/>
      <c r="Z207" s="1"/>
      <c r="AA207" s="1"/>
      <c r="AB207" s="1"/>
      <c r="AC207" s="10"/>
      <c r="AD207" s="10"/>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5"/>
      <c r="CZ207" s="5"/>
      <c r="DA207" s="5"/>
      <c r="DB207" s="5"/>
      <c r="DC207" s="5"/>
      <c r="DD207" s="5"/>
    </row>
    <row r="208" spans="1:108" s="2" customFormat="1" ht="18" customHeight="1" x14ac:dyDescent="0.15">
      <c r="A208" s="1"/>
      <c r="N208" s="11"/>
      <c r="O208" s="1"/>
      <c r="P208" s="1"/>
      <c r="Q208" s="1"/>
      <c r="R208" s="1"/>
      <c r="S208" s="1"/>
      <c r="T208" s="1"/>
      <c r="U208" s="1"/>
      <c r="V208" s="1"/>
      <c r="W208" s="1"/>
      <c r="X208" s="1"/>
      <c r="Y208" s="1"/>
      <c r="Z208" s="1"/>
      <c r="AA208" s="1"/>
      <c r="AB208" s="1"/>
      <c r="AC208" s="10"/>
      <c r="AD208" s="10"/>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5"/>
      <c r="CZ208" s="5"/>
      <c r="DA208" s="5"/>
      <c r="DB208" s="5"/>
      <c r="DC208" s="5"/>
      <c r="DD208" s="5"/>
    </row>
    <row r="209" spans="1:108" s="2" customFormat="1" ht="18" customHeight="1" x14ac:dyDescent="0.15">
      <c r="A209" s="1"/>
      <c r="N209" s="11"/>
      <c r="O209" s="1"/>
      <c r="P209" s="1"/>
      <c r="Q209" s="1"/>
      <c r="R209" s="1"/>
      <c r="S209" s="1"/>
      <c r="T209" s="1"/>
      <c r="U209" s="1"/>
      <c r="V209" s="1"/>
      <c r="W209" s="1"/>
      <c r="X209" s="1"/>
      <c r="Y209" s="1"/>
      <c r="Z209" s="1"/>
      <c r="AA209" s="1"/>
      <c r="AB209" s="1"/>
      <c r="AC209" s="10"/>
      <c r="AD209" s="10"/>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5"/>
      <c r="CZ209" s="5"/>
      <c r="DA209" s="5"/>
      <c r="DB209" s="5"/>
      <c r="DC209" s="5"/>
      <c r="DD209" s="5"/>
    </row>
    <row r="210" spans="1:108" s="2" customFormat="1" ht="18" customHeight="1" x14ac:dyDescent="0.15">
      <c r="A210" s="1"/>
      <c r="N210" s="11"/>
      <c r="O210" s="1"/>
      <c r="P210" s="1"/>
      <c r="Q210" s="1"/>
      <c r="R210" s="1"/>
      <c r="S210" s="1"/>
      <c r="T210" s="1"/>
      <c r="U210" s="1"/>
      <c r="V210" s="1"/>
      <c r="W210" s="1"/>
      <c r="X210" s="1"/>
      <c r="Y210" s="1"/>
      <c r="Z210" s="1"/>
      <c r="AA210" s="1"/>
      <c r="AB210" s="1"/>
      <c r="AC210" s="10"/>
      <c r="AD210" s="10"/>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5"/>
      <c r="CZ210" s="5"/>
      <c r="DA210" s="5"/>
      <c r="DB210" s="5"/>
      <c r="DC210" s="5"/>
      <c r="DD210" s="5"/>
    </row>
    <row r="211" spans="1:108" s="2" customFormat="1" ht="18" customHeight="1" x14ac:dyDescent="0.15">
      <c r="A211" s="1"/>
      <c r="N211" s="11"/>
      <c r="O211" s="1"/>
      <c r="P211" s="1"/>
      <c r="Q211" s="1"/>
      <c r="R211" s="1"/>
      <c r="S211" s="1"/>
      <c r="T211" s="1"/>
      <c r="U211" s="1"/>
      <c r="V211" s="1"/>
      <c r="W211" s="1"/>
      <c r="X211" s="1"/>
      <c r="Y211" s="1"/>
      <c r="Z211" s="1"/>
      <c r="AA211" s="1"/>
      <c r="AB211" s="1"/>
      <c r="AC211" s="10"/>
      <c r="AD211" s="10"/>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5"/>
      <c r="CZ211" s="5"/>
      <c r="DA211" s="5"/>
      <c r="DB211" s="5"/>
      <c r="DC211" s="5"/>
      <c r="DD211" s="5"/>
    </row>
    <row r="212" spans="1:108" s="2" customFormat="1" ht="18" customHeight="1" x14ac:dyDescent="0.15">
      <c r="A212" s="1"/>
      <c r="N212" s="11"/>
      <c r="O212" s="1"/>
      <c r="P212" s="1"/>
      <c r="Q212" s="1"/>
      <c r="R212" s="1"/>
      <c r="S212" s="1"/>
      <c r="T212" s="1"/>
      <c r="U212" s="1"/>
      <c r="V212" s="1"/>
      <c r="W212" s="1"/>
      <c r="X212" s="1"/>
      <c r="Y212" s="1"/>
      <c r="Z212" s="1"/>
      <c r="AA212" s="1"/>
      <c r="AB212" s="1"/>
      <c r="AC212" s="10"/>
      <c r="AD212" s="10"/>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5"/>
      <c r="CZ212" s="5"/>
      <c r="DA212" s="5"/>
      <c r="DB212" s="5"/>
      <c r="DC212" s="5"/>
      <c r="DD212" s="5"/>
    </row>
    <row r="213" spans="1:108" s="2" customFormat="1" ht="18" customHeight="1" x14ac:dyDescent="0.15">
      <c r="A213" s="1"/>
      <c r="N213" s="11"/>
      <c r="O213" s="1"/>
      <c r="P213" s="1"/>
      <c r="Q213" s="1"/>
      <c r="R213" s="1"/>
      <c r="S213" s="1"/>
      <c r="T213" s="1"/>
      <c r="U213" s="1"/>
      <c r="V213" s="1"/>
      <c r="W213" s="1"/>
      <c r="X213" s="1"/>
      <c r="Y213" s="1"/>
      <c r="Z213" s="1"/>
      <c r="AA213" s="1"/>
      <c r="AB213" s="1"/>
      <c r="AC213" s="10"/>
      <c r="AD213" s="10"/>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5"/>
      <c r="CZ213" s="5"/>
      <c r="DA213" s="5"/>
      <c r="DB213" s="5"/>
      <c r="DC213" s="5"/>
      <c r="DD213" s="5"/>
    </row>
    <row r="214" spans="1:108" s="2" customFormat="1" ht="18" customHeight="1" x14ac:dyDescent="0.15">
      <c r="A214" s="1"/>
      <c r="N214" s="11"/>
      <c r="O214" s="1"/>
      <c r="P214" s="1"/>
      <c r="Q214" s="1"/>
      <c r="R214" s="1"/>
      <c r="S214" s="1"/>
      <c r="T214" s="1"/>
      <c r="U214" s="1"/>
      <c r="V214" s="1"/>
      <c r="W214" s="1"/>
      <c r="X214" s="1"/>
      <c r="Y214" s="1"/>
      <c r="Z214" s="1"/>
      <c r="AA214" s="1"/>
      <c r="AB214" s="1"/>
      <c r="AC214" s="10"/>
      <c r="AD214" s="10"/>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5"/>
      <c r="CZ214" s="5"/>
      <c r="DA214" s="5"/>
      <c r="DB214" s="5"/>
      <c r="DC214" s="5"/>
      <c r="DD214" s="5"/>
    </row>
    <row r="215" spans="1:108" s="2" customFormat="1" ht="18" customHeight="1" x14ac:dyDescent="0.15">
      <c r="A215" s="1"/>
      <c r="N215" s="11"/>
      <c r="O215" s="1"/>
      <c r="P215" s="1"/>
      <c r="Q215" s="1"/>
      <c r="R215" s="1"/>
      <c r="S215" s="1"/>
      <c r="T215" s="1"/>
      <c r="U215" s="1"/>
      <c r="V215" s="1"/>
      <c r="W215" s="1"/>
      <c r="X215" s="1"/>
      <c r="Y215" s="1"/>
      <c r="Z215" s="1"/>
      <c r="AA215" s="1"/>
      <c r="AB215" s="1"/>
      <c r="AC215" s="10"/>
      <c r="AD215" s="10"/>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5"/>
      <c r="CZ215" s="5"/>
      <c r="DA215" s="5"/>
      <c r="DB215" s="5"/>
      <c r="DC215" s="5"/>
      <c r="DD215" s="5"/>
    </row>
    <row r="216" spans="1:108" s="2" customFormat="1" ht="18" customHeight="1" x14ac:dyDescent="0.15">
      <c r="A216" s="1"/>
      <c r="N216" s="11"/>
      <c r="O216" s="1"/>
      <c r="P216" s="1"/>
      <c r="Q216" s="1"/>
      <c r="R216" s="1"/>
      <c r="S216" s="1"/>
      <c r="T216" s="1"/>
      <c r="U216" s="1"/>
      <c r="V216" s="1"/>
      <c r="W216" s="1"/>
      <c r="X216" s="1"/>
      <c r="Y216" s="1"/>
      <c r="Z216" s="1"/>
      <c r="AA216" s="1"/>
      <c r="AB216" s="1"/>
      <c r="AC216" s="10"/>
      <c r="AD216" s="10"/>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5"/>
      <c r="CZ216" s="5"/>
      <c r="DA216" s="5"/>
      <c r="DB216" s="5"/>
      <c r="DC216" s="5"/>
      <c r="DD216" s="5"/>
    </row>
    <row r="375" spans="1:108" s="4" customFormat="1" ht="18" customHeight="1" x14ac:dyDescent="0.15">
      <c r="A375" s="1"/>
      <c r="B375" s="2"/>
      <c r="C375" s="2"/>
      <c r="D375" s="2"/>
      <c r="E375" s="2"/>
      <c r="F375" s="2"/>
      <c r="G375" s="2"/>
      <c r="H375" s="2"/>
      <c r="I375" s="2"/>
      <c r="J375" s="2"/>
      <c r="K375" s="2"/>
      <c r="L375" s="2"/>
      <c r="M375" s="2"/>
      <c r="N375" s="11"/>
      <c r="O375" s="1"/>
      <c r="P375" s="1"/>
      <c r="Q375" s="1"/>
      <c r="R375" s="1"/>
      <c r="S375" s="1"/>
      <c r="T375" s="1"/>
      <c r="U375" s="1"/>
      <c r="V375" s="1"/>
      <c r="W375" s="1"/>
      <c r="X375" s="1"/>
      <c r="Y375" s="1"/>
      <c r="Z375" s="1"/>
      <c r="AA375" s="1"/>
      <c r="AB375" s="1"/>
      <c r="AC375" s="10"/>
      <c r="AD375" s="10"/>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5"/>
      <c r="CZ375" s="5"/>
      <c r="DA375" s="5"/>
      <c r="DB375" s="5"/>
      <c r="DC375" s="5"/>
      <c r="DD375" s="6"/>
    </row>
    <row r="393" spans="2:107" s="5" customFormat="1" ht="18" customHeight="1" x14ac:dyDescent="0.15">
      <c r="B393" s="2"/>
      <c r="C393" s="2"/>
      <c r="D393" s="2"/>
      <c r="E393" s="2"/>
      <c r="F393" s="2"/>
      <c r="G393" s="2"/>
      <c r="H393" s="2"/>
      <c r="I393" s="2"/>
      <c r="J393" s="2"/>
      <c r="K393" s="2"/>
      <c r="L393" s="2"/>
      <c r="M393" s="2"/>
      <c r="N393" s="11"/>
      <c r="O393" s="1"/>
      <c r="P393" s="1"/>
      <c r="Q393" s="1"/>
      <c r="R393" s="1"/>
      <c r="S393" s="1"/>
      <c r="T393" s="1"/>
      <c r="U393" s="1"/>
      <c r="V393" s="1"/>
      <c r="W393" s="1"/>
      <c r="X393" s="1"/>
      <c r="Y393" s="1"/>
      <c r="Z393" s="1"/>
      <c r="AA393" s="1"/>
      <c r="AB393" s="1"/>
      <c r="AC393" s="10"/>
      <c r="AD393" s="10"/>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Z393" s="6"/>
      <c r="DA393" s="6"/>
      <c r="DB393" s="6"/>
      <c r="DC393" s="6"/>
    </row>
    <row r="413" spans="1:108" s="4" customFormat="1" ht="18" customHeight="1" x14ac:dyDescent="0.15">
      <c r="A413" s="1"/>
      <c r="B413" s="2"/>
      <c r="C413" s="2"/>
      <c r="D413" s="2"/>
      <c r="E413" s="2"/>
      <c r="F413" s="2"/>
      <c r="G413" s="2"/>
      <c r="H413" s="2"/>
      <c r="I413" s="2"/>
      <c r="J413" s="2"/>
      <c r="K413" s="2"/>
      <c r="L413" s="2"/>
      <c r="M413" s="2"/>
      <c r="N413" s="11"/>
      <c r="O413" s="1"/>
      <c r="P413" s="1"/>
      <c r="Q413" s="1"/>
      <c r="R413" s="1"/>
      <c r="S413" s="1"/>
      <c r="T413" s="1"/>
      <c r="U413" s="1"/>
      <c r="V413" s="1"/>
      <c r="W413" s="1"/>
      <c r="X413" s="1"/>
      <c r="Y413" s="1"/>
      <c r="Z413" s="1"/>
      <c r="AA413" s="1"/>
      <c r="AB413" s="1"/>
      <c r="AC413" s="10"/>
      <c r="AD413" s="10"/>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5"/>
      <c r="CZ413" s="5"/>
      <c r="DA413" s="5"/>
      <c r="DB413" s="5"/>
      <c r="DC413" s="5"/>
      <c r="DD413" s="6"/>
    </row>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spans="2:108" ht="18" customHeight="1" x14ac:dyDescent="0.15"/>
    <row r="546" spans="2:108" ht="18" customHeight="1" x14ac:dyDescent="0.15"/>
    <row r="547" spans="2:108" ht="18" customHeight="1" x14ac:dyDescent="0.15"/>
    <row r="548" spans="2:108" ht="18" customHeight="1" x14ac:dyDescent="0.15">
      <c r="CZ548" s="1"/>
      <c r="DA548" s="1"/>
      <c r="DB548" s="1"/>
      <c r="DC548" s="1"/>
      <c r="DD548" s="1"/>
    </row>
    <row r="549" spans="2:108" ht="18" customHeight="1" x14ac:dyDescent="0.15">
      <c r="CZ549" s="1"/>
      <c r="DA549" s="1"/>
      <c r="DB549" s="1"/>
      <c r="DC549" s="1"/>
      <c r="DD549" s="1"/>
    </row>
    <row r="550" spans="2:108" ht="18" customHeight="1" x14ac:dyDescent="0.15">
      <c r="CZ550" s="1"/>
      <c r="DA550" s="1"/>
      <c r="DB550" s="1"/>
      <c r="DC550" s="1"/>
      <c r="DD550" s="1"/>
    </row>
    <row r="551" spans="2:108" ht="18" customHeight="1" x14ac:dyDescent="0.15">
      <c r="CZ551" s="1"/>
      <c r="DA551" s="1"/>
      <c r="DB551" s="1"/>
      <c r="DC551" s="1"/>
      <c r="DD551" s="1"/>
    </row>
    <row r="552" spans="2:108" ht="18" customHeight="1" x14ac:dyDescent="0.15">
      <c r="CZ552" s="1"/>
      <c r="DA552" s="1"/>
      <c r="DB552" s="1"/>
      <c r="DC552" s="1"/>
      <c r="DD552" s="1"/>
    </row>
    <row r="553" spans="2:108" ht="18" customHeight="1" x14ac:dyDescent="0.15">
      <c r="B553" s="1"/>
      <c r="C553" s="1"/>
      <c r="D553" s="1"/>
      <c r="E553" s="1"/>
      <c r="F553" s="1"/>
      <c r="G553" s="1"/>
      <c r="H553" s="1"/>
      <c r="I553" s="1"/>
      <c r="J553" s="1"/>
      <c r="CZ553" s="1"/>
      <c r="DA553" s="1"/>
      <c r="DB553" s="1"/>
      <c r="DC553" s="1"/>
      <c r="DD553" s="1"/>
    </row>
    <row r="554" spans="2:108" ht="18" customHeight="1" x14ac:dyDescent="0.15">
      <c r="B554" s="1"/>
      <c r="C554" s="1"/>
      <c r="D554" s="1"/>
      <c r="E554" s="1"/>
      <c r="F554" s="1"/>
      <c r="G554" s="1"/>
      <c r="H554" s="1"/>
      <c r="I554" s="1"/>
      <c r="J554" s="1"/>
      <c r="K554" s="1"/>
      <c r="L554" s="1"/>
      <c r="M554" s="1"/>
      <c r="N554" s="1"/>
      <c r="AC554" s="1"/>
      <c r="AD554" s="1"/>
      <c r="CY554" s="1"/>
      <c r="CZ554" s="1"/>
      <c r="DA554" s="1"/>
      <c r="DB554" s="1"/>
      <c r="DC554" s="1"/>
      <c r="DD554" s="1"/>
    </row>
    <row r="555" spans="2:108" ht="18" customHeight="1" x14ac:dyDescent="0.15">
      <c r="B555" s="1"/>
      <c r="C555" s="1"/>
      <c r="D555" s="1"/>
      <c r="E555" s="1"/>
      <c r="F555" s="1"/>
      <c r="G555" s="1"/>
      <c r="H555" s="1"/>
      <c r="I555" s="1"/>
      <c r="J555" s="1"/>
      <c r="K555" s="1"/>
      <c r="L555" s="1"/>
      <c r="M555" s="1"/>
      <c r="N555" s="1"/>
      <c r="AC555" s="1"/>
      <c r="AD555" s="1"/>
      <c r="CY555" s="1"/>
      <c r="CZ555" s="1"/>
      <c r="DA555" s="1"/>
      <c r="DB555" s="1"/>
      <c r="DC555" s="1"/>
      <c r="DD555" s="1"/>
    </row>
    <row r="556" spans="2:108" ht="18" customHeight="1" x14ac:dyDescent="0.15">
      <c r="B556" s="1"/>
      <c r="C556" s="1"/>
      <c r="D556" s="1"/>
      <c r="E556" s="1"/>
      <c r="F556" s="1"/>
      <c r="G556" s="1"/>
      <c r="H556" s="1"/>
      <c r="I556" s="1"/>
      <c r="J556" s="1"/>
      <c r="K556" s="1"/>
      <c r="L556" s="1"/>
      <c r="M556" s="1"/>
      <c r="N556" s="1"/>
      <c r="AC556" s="1"/>
      <c r="AD556" s="1"/>
      <c r="CY556" s="1"/>
      <c r="CZ556" s="1"/>
      <c r="DA556" s="1"/>
      <c r="DB556" s="1"/>
      <c r="DC556" s="1"/>
      <c r="DD556" s="1"/>
    </row>
    <row r="557" spans="2:108" ht="18" customHeight="1" x14ac:dyDescent="0.15">
      <c r="B557" s="1"/>
      <c r="C557" s="1"/>
      <c r="D557" s="1"/>
      <c r="E557" s="1"/>
      <c r="F557" s="1"/>
      <c r="G557" s="1"/>
      <c r="H557" s="1"/>
      <c r="I557" s="1"/>
      <c r="J557" s="1"/>
      <c r="K557" s="1"/>
      <c r="L557" s="1"/>
      <c r="M557" s="1"/>
      <c r="N557" s="1"/>
      <c r="AC557" s="1"/>
      <c r="AD557" s="1"/>
      <c r="CY557" s="1"/>
      <c r="CZ557" s="1"/>
      <c r="DA557" s="1"/>
      <c r="DB557" s="1"/>
      <c r="DC557" s="1"/>
      <c r="DD557" s="1"/>
    </row>
    <row r="558" spans="2:108" ht="18" customHeight="1" x14ac:dyDescent="0.15">
      <c r="B558" s="1"/>
      <c r="C558" s="1"/>
      <c r="D558" s="1"/>
      <c r="E558" s="1"/>
      <c r="F558" s="1"/>
      <c r="G558" s="1"/>
      <c r="H558" s="1"/>
      <c r="I558" s="1"/>
      <c r="J558" s="1"/>
      <c r="K558" s="1"/>
      <c r="L558" s="1"/>
      <c r="M558" s="1"/>
      <c r="N558" s="1"/>
      <c r="AC558" s="1"/>
      <c r="AD558" s="1"/>
      <c r="CY558" s="1"/>
      <c r="CZ558" s="1"/>
      <c r="DA558" s="1"/>
      <c r="DB558" s="1"/>
      <c r="DC558" s="1"/>
      <c r="DD558" s="1"/>
    </row>
    <row r="559" spans="2:108" ht="18" customHeight="1" x14ac:dyDescent="0.15">
      <c r="B559" s="1"/>
      <c r="C559" s="1"/>
      <c r="D559" s="1"/>
      <c r="E559" s="1"/>
      <c r="F559" s="1"/>
      <c r="G559" s="1"/>
      <c r="H559" s="1"/>
      <c r="I559" s="1"/>
      <c r="J559" s="1"/>
      <c r="K559" s="1"/>
      <c r="L559" s="1"/>
      <c r="M559" s="1"/>
      <c r="N559" s="1"/>
      <c r="AC559" s="1"/>
      <c r="AD559" s="1"/>
      <c r="CY559" s="1"/>
      <c r="CZ559" s="1"/>
      <c r="DA559" s="1"/>
      <c r="DB559" s="1"/>
      <c r="DC559" s="1"/>
      <c r="DD559" s="1"/>
    </row>
    <row r="560" spans="2:108" ht="18" customHeight="1" x14ac:dyDescent="0.15">
      <c r="B560" s="1"/>
      <c r="C560" s="1"/>
      <c r="D560" s="1"/>
      <c r="E560" s="1"/>
      <c r="F560" s="1"/>
      <c r="G560" s="1"/>
      <c r="H560" s="1"/>
      <c r="I560" s="1"/>
      <c r="J560" s="1"/>
      <c r="K560" s="1"/>
      <c r="L560" s="1"/>
      <c r="M560" s="1"/>
      <c r="N560" s="1"/>
      <c r="AC560" s="1"/>
      <c r="AD560" s="1"/>
      <c r="CY560" s="1"/>
      <c r="CZ560" s="1"/>
      <c r="DA560" s="1"/>
      <c r="DB560" s="1"/>
      <c r="DC560" s="1"/>
      <c r="DD560" s="1"/>
    </row>
    <row r="561" spans="2:108" ht="18" customHeight="1" x14ac:dyDescent="0.15">
      <c r="B561" s="1"/>
      <c r="C561" s="1"/>
      <c r="D561" s="1"/>
      <c r="E561" s="1"/>
      <c r="F561" s="1"/>
      <c r="G561" s="1"/>
      <c r="H561" s="1"/>
      <c r="I561" s="1"/>
      <c r="J561" s="1"/>
      <c r="K561" s="1"/>
      <c r="L561" s="1"/>
      <c r="M561" s="1"/>
      <c r="N561" s="1"/>
      <c r="AC561" s="1"/>
      <c r="AD561" s="1"/>
      <c r="CY561" s="1"/>
      <c r="CZ561" s="1"/>
      <c r="DA561" s="1"/>
      <c r="DB561" s="1"/>
      <c r="DC561" s="1"/>
      <c r="DD561" s="1"/>
    </row>
    <row r="562" spans="2:108" ht="18" customHeight="1" x14ac:dyDescent="0.15">
      <c r="B562" s="1"/>
      <c r="C562" s="1"/>
      <c r="D562" s="1"/>
      <c r="E562" s="1"/>
      <c r="F562" s="1"/>
      <c r="G562" s="1"/>
      <c r="H562" s="1"/>
      <c r="I562" s="1"/>
      <c r="J562" s="1"/>
      <c r="K562" s="1"/>
      <c r="L562" s="1"/>
      <c r="M562" s="1"/>
      <c r="N562" s="1"/>
      <c r="AC562" s="1"/>
      <c r="AD562" s="1"/>
      <c r="CY562" s="1"/>
      <c r="CZ562" s="1"/>
      <c r="DA562" s="1"/>
      <c r="DB562" s="1"/>
      <c r="DC562" s="1"/>
      <c r="DD562" s="1"/>
    </row>
    <row r="563" spans="2:108" ht="18" customHeight="1" x14ac:dyDescent="0.15">
      <c r="B563" s="1"/>
      <c r="C563" s="1"/>
      <c r="D563" s="1"/>
      <c r="E563" s="1"/>
      <c r="F563" s="1"/>
      <c r="G563" s="1"/>
      <c r="H563" s="1"/>
      <c r="I563" s="1"/>
      <c r="J563" s="1"/>
      <c r="K563" s="1"/>
      <c r="L563" s="1"/>
      <c r="M563" s="1"/>
      <c r="N563" s="1"/>
      <c r="AC563" s="1"/>
      <c r="AD563" s="1"/>
      <c r="CY563" s="1"/>
      <c r="CZ563" s="1"/>
      <c r="DA563" s="1"/>
      <c r="DB563" s="1"/>
      <c r="DC563" s="1"/>
      <c r="DD563" s="1"/>
    </row>
    <row r="564" spans="2:108" ht="18" customHeight="1" x14ac:dyDescent="0.15">
      <c r="B564" s="1"/>
      <c r="C564" s="1"/>
      <c r="D564" s="1"/>
      <c r="E564" s="1"/>
      <c r="F564" s="1"/>
      <c r="G564" s="1"/>
      <c r="H564" s="1"/>
      <c r="I564" s="1"/>
      <c r="J564" s="1"/>
      <c r="K564" s="1"/>
      <c r="L564" s="1"/>
      <c r="M564" s="1"/>
      <c r="N564" s="1"/>
      <c r="AC564" s="1"/>
      <c r="AD564" s="1"/>
      <c r="CY564" s="1"/>
      <c r="CZ564" s="1"/>
      <c r="DA564" s="1"/>
      <c r="DB564" s="1"/>
      <c r="DC564" s="1"/>
      <c r="DD564" s="1"/>
    </row>
    <row r="565" spans="2:108" ht="18" customHeight="1" x14ac:dyDescent="0.15">
      <c r="B565" s="1"/>
      <c r="C565" s="1"/>
      <c r="D565" s="1"/>
      <c r="E565" s="1"/>
      <c r="F565" s="1"/>
      <c r="G565" s="1"/>
      <c r="H565" s="1"/>
      <c r="I565" s="1"/>
      <c r="J565" s="1"/>
      <c r="K565" s="1"/>
      <c r="L565" s="1"/>
      <c r="M565" s="1"/>
      <c r="N565" s="1"/>
      <c r="AC565" s="1"/>
      <c r="AD565" s="1"/>
      <c r="CY565" s="1"/>
      <c r="CZ565" s="1"/>
      <c r="DA565" s="1"/>
      <c r="DB565" s="1"/>
      <c r="DC565" s="1"/>
      <c r="DD565" s="1"/>
    </row>
    <row r="566" spans="2:108" ht="18" customHeight="1" x14ac:dyDescent="0.15">
      <c r="B566" s="1"/>
      <c r="C566" s="1"/>
      <c r="D566" s="1"/>
      <c r="E566" s="1"/>
      <c r="F566" s="1"/>
      <c r="G566" s="1"/>
      <c r="H566" s="1"/>
      <c r="I566" s="1"/>
      <c r="J566" s="1"/>
      <c r="K566" s="1"/>
      <c r="L566" s="1"/>
      <c r="M566" s="1"/>
      <c r="N566" s="1"/>
      <c r="AC566" s="1"/>
      <c r="AD566" s="1"/>
      <c r="CY566" s="1"/>
      <c r="CZ566" s="1"/>
      <c r="DA566" s="1"/>
      <c r="DB566" s="1"/>
      <c r="DC566" s="1"/>
      <c r="DD566" s="1"/>
    </row>
    <row r="567" spans="2:108" ht="18" customHeight="1" x14ac:dyDescent="0.15">
      <c r="B567" s="1"/>
      <c r="C567" s="1"/>
      <c r="D567" s="1"/>
      <c r="E567" s="1"/>
      <c r="F567" s="1"/>
      <c r="G567" s="1"/>
      <c r="H567" s="1"/>
      <c r="I567" s="1"/>
      <c r="J567" s="1"/>
      <c r="K567" s="1"/>
      <c r="L567" s="1"/>
      <c r="M567" s="1"/>
      <c r="N567" s="1"/>
      <c r="AC567" s="1"/>
      <c r="AD567" s="1"/>
      <c r="CY567" s="1"/>
      <c r="CZ567" s="1"/>
      <c r="DA567" s="1"/>
      <c r="DB567" s="1"/>
      <c r="DC567" s="1"/>
      <c r="DD567" s="1"/>
    </row>
    <row r="568" spans="2:108" ht="18" customHeight="1" x14ac:dyDescent="0.15">
      <c r="B568" s="1"/>
      <c r="C568" s="1"/>
      <c r="D568" s="1"/>
      <c r="E568" s="1"/>
      <c r="F568" s="1"/>
      <c r="G568" s="1"/>
      <c r="H568" s="1"/>
      <c r="I568" s="1"/>
      <c r="J568" s="1"/>
      <c r="K568" s="1"/>
      <c r="L568" s="1"/>
      <c r="M568" s="1"/>
      <c r="N568" s="1"/>
      <c r="AC568" s="1"/>
      <c r="AD568" s="1"/>
      <c r="CY568" s="1"/>
      <c r="CZ568" s="1"/>
      <c r="DA568" s="1"/>
      <c r="DB568" s="1"/>
      <c r="DC568" s="1"/>
      <c r="DD568" s="1"/>
    </row>
    <row r="569" spans="2:108" ht="18" customHeight="1" x14ac:dyDescent="0.15">
      <c r="B569" s="1"/>
      <c r="C569" s="1"/>
      <c r="D569" s="1"/>
      <c r="E569" s="1"/>
      <c r="F569" s="1"/>
      <c r="G569" s="1"/>
      <c r="H569" s="1"/>
      <c r="I569" s="1"/>
      <c r="J569" s="1"/>
      <c r="K569" s="1"/>
      <c r="L569" s="1"/>
      <c r="M569" s="1"/>
      <c r="N569" s="1"/>
      <c r="AC569" s="1"/>
      <c r="AD569" s="1"/>
      <c r="CY569" s="1"/>
      <c r="CZ569" s="1"/>
      <c r="DA569" s="1"/>
      <c r="DB569" s="1"/>
      <c r="DC569" s="1"/>
      <c r="DD569" s="1"/>
    </row>
    <row r="570" spans="2:108" ht="18" customHeight="1" x14ac:dyDescent="0.15">
      <c r="B570" s="1"/>
      <c r="C570" s="1"/>
      <c r="D570" s="1"/>
      <c r="E570" s="1"/>
      <c r="F570" s="1"/>
      <c r="G570" s="1"/>
      <c r="H570" s="1"/>
      <c r="I570" s="1"/>
      <c r="J570" s="1"/>
      <c r="K570" s="1"/>
      <c r="L570" s="1"/>
      <c r="M570" s="1"/>
      <c r="N570" s="1"/>
      <c r="AC570" s="1"/>
      <c r="AD570" s="1"/>
      <c r="CY570" s="1"/>
      <c r="CZ570" s="1"/>
      <c r="DA570" s="1"/>
      <c r="DB570" s="1"/>
      <c r="DC570" s="1"/>
      <c r="DD570" s="1"/>
    </row>
    <row r="571" spans="2:108" ht="18" customHeight="1" x14ac:dyDescent="0.15">
      <c r="B571" s="1"/>
      <c r="C571" s="1"/>
      <c r="D571" s="1"/>
      <c r="E571" s="1"/>
      <c r="F571" s="1"/>
      <c r="G571" s="1"/>
      <c r="H571" s="1"/>
      <c r="I571" s="1"/>
      <c r="J571" s="1"/>
      <c r="K571" s="1"/>
      <c r="L571" s="1"/>
      <c r="M571" s="1"/>
      <c r="N571" s="1"/>
      <c r="AC571" s="1"/>
      <c r="AD571" s="1"/>
      <c r="CY571" s="1"/>
      <c r="CZ571" s="1"/>
      <c r="DA571" s="1"/>
      <c r="DB571" s="1"/>
      <c r="DC571" s="1"/>
      <c r="DD571" s="1"/>
    </row>
    <row r="572" spans="2:108" ht="18" customHeight="1" x14ac:dyDescent="0.15">
      <c r="B572" s="1"/>
      <c r="C572" s="1"/>
      <c r="D572" s="1"/>
      <c r="E572" s="1"/>
      <c r="F572" s="1"/>
      <c r="G572" s="1"/>
      <c r="H572" s="1"/>
      <c r="I572" s="1"/>
      <c r="J572" s="1"/>
      <c r="K572" s="1"/>
      <c r="L572" s="1"/>
      <c r="M572" s="1"/>
      <c r="N572" s="1"/>
      <c r="AC572" s="1"/>
      <c r="AD572" s="1"/>
      <c r="CY572" s="1"/>
      <c r="CZ572" s="1"/>
      <c r="DA572" s="1"/>
      <c r="DB572" s="1"/>
      <c r="DC572" s="1"/>
      <c r="DD572" s="1"/>
    </row>
    <row r="573" spans="2:108" ht="18" customHeight="1" x14ac:dyDescent="0.15">
      <c r="B573" s="1"/>
      <c r="C573" s="1"/>
      <c r="D573" s="1"/>
      <c r="E573" s="1"/>
      <c r="F573" s="1"/>
      <c r="G573" s="1"/>
      <c r="H573" s="1"/>
      <c r="I573" s="1"/>
      <c r="J573" s="1"/>
      <c r="K573" s="1"/>
      <c r="L573" s="1"/>
      <c r="M573" s="1"/>
      <c r="N573" s="1"/>
      <c r="AC573" s="1"/>
      <c r="AD573" s="1"/>
      <c r="CY573" s="1"/>
      <c r="CZ573" s="1"/>
      <c r="DA573" s="1"/>
      <c r="DB573" s="1"/>
      <c r="DC573" s="1"/>
      <c r="DD573" s="1"/>
    </row>
    <row r="574" spans="2:108" ht="18" customHeight="1" x14ac:dyDescent="0.15">
      <c r="B574" s="1"/>
      <c r="C574" s="1"/>
      <c r="D574" s="1"/>
      <c r="E574" s="1"/>
      <c r="F574" s="1"/>
      <c r="G574" s="1"/>
      <c r="H574" s="1"/>
      <c r="I574" s="1"/>
      <c r="J574" s="1"/>
      <c r="K574" s="1"/>
      <c r="L574" s="1"/>
      <c r="M574" s="1"/>
      <c r="N574" s="1"/>
      <c r="AC574" s="1"/>
      <c r="AD574" s="1"/>
      <c r="CY574" s="1"/>
      <c r="CZ574" s="1"/>
      <c r="DA574" s="1"/>
      <c r="DB574" s="1"/>
      <c r="DC574" s="1"/>
      <c r="DD574" s="1"/>
    </row>
    <row r="575" spans="2:108" ht="18" customHeight="1" x14ac:dyDescent="0.15">
      <c r="B575" s="1"/>
      <c r="C575" s="1"/>
      <c r="D575" s="1"/>
      <c r="E575" s="1"/>
      <c r="F575" s="1"/>
      <c r="G575" s="1"/>
      <c r="H575" s="1"/>
      <c r="I575" s="1"/>
      <c r="J575" s="1"/>
      <c r="K575" s="1"/>
      <c r="L575" s="1"/>
      <c r="M575" s="1"/>
      <c r="N575" s="1"/>
      <c r="AC575" s="1"/>
      <c r="AD575" s="1"/>
      <c r="CY575" s="1"/>
      <c r="CZ575" s="1"/>
      <c r="DA575" s="1"/>
      <c r="DB575" s="1"/>
      <c r="DC575" s="1"/>
      <c r="DD575" s="1"/>
    </row>
    <row r="576" spans="2:108" x14ac:dyDescent="0.15">
      <c r="B576" s="1"/>
      <c r="C576" s="1"/>
      <c r="D576" s="1"/>
      <c r="E576" s="1"/>
      <c r="F576" s="1"/>
      <c r="G576" s="1"/>
      <c r="H576" s="1"/>
      <c r="I576" s="1"/>
      <c r="J576" s="1"/>
      <c r="K576" s="1"/>
      <c r="L576" s="1"/>
      <c r="M576" s="1"/>
      <c r="N576" s="1"/>
      <c r="AC576" s="1"/>
      <c r="AD576" s="1"/>
      <c r="CY576" s="1"/>
    </row>
    <row r="577" spans="1:114" s="5" customForma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DE577" s="1"/>
      <c r="DF577" s="1"/>
      <c r="DG577" s="1"/>
      <c r="DH577" s="1"/>
      <c r="DI577" s="1"/>
      <c r="DJ577" s="1"/>
    </row>
    <row r="578" spans="1:114" s="5" customForma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DE578" s="1"/>
      <c r="DF578" s="1"/>
      <c r="DG578" s="1"/>
      <c r="DH578" s="1"/>
      <c r="DI578" s="1"/>
      <c r="DJ578" s="1"/>
    </row>
    <row r="579" spans="1:114" s="5" customForma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DE579" s="1"/>
      <c r="DF579" s="1"/>
      <c r="DG579" s="1"/>
      <c r="DH579" s="1"/>
      <c r="DI579" s="1"/>
      <c r="DJ579" s="1"/>
    </row>
    <row r="580" spans="1:114" s="5" customForma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DE580" s="1"/>
      <c r="DF580" s="1"/>
      <c r="DG580" s="1"/>
      <c r="DH580" s="1"/>
      <c r="DI580" s="1"/>
      <c r="DJ580" s="1"/>
    </row>
    <row r="581" spans="1:114" s="5" customFormat="1" x14ac:dyDescent="0.15">
      <c r="A581" s="1"/>
      <c r="B581" s="2"/>
      <c r="C581" s="2"/>
      <c r="D581" s="2"/>
      <c r="E581" s="2"/>
      <c r="F581" s="2"/>
      <c r="G581" s="2"/>
      <c r="H581" s="2"/>
      <c r="I581" s="2"/>
      <c r="J581" s="2"/>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DE581" s="1"/>
      <c r="DF581" s="1"/>
      <c r="DG581" s="1"/>
      <c r="DH581" s="1"/>
      <c r="DI581" s="1"/>
      <c r="DJ581" s="1"/>
    </row>
  </sheetData>
  <mergeCells count="485">
    <mergeCell ref="AB34:AD34"/>
    <mergeCell ref="AE34:BD34"/>
    <mergeCell ref="B34:F34"/>
    <mergeCell ref="G34:K34"/>
    <mergeCell ref="L34:N34"/>
    <mergeCell ref="O34:U34"/>
    <mergeCell ref="V34:X34"/>
    <mergeCell ref="Y34:AA34"/>
    <mergeCell ref="DD34:DJ34"/>
    <mergeCell ref="BE34:BT34"/>
    <mergeCell ref="BU34:CC34"/>
    <mergeCell ref="CD34:CG34"/>
    <mergeCell ref="CH34:CJ34"/>
    <mergeCell ref="CK34:CQ34"/>
    <mergeCell ref="CR34:CY34"/>
    <mergeCell ref="CR33:CY33"/>
    <mergeCell ref="DD33:DJ33"/>
    <mergeCell ref="AE33:BD33"/>
    <mergeCell ref="BE33:BT33"/>
    <mergeCell ref="BU33:CC33"/>
    <mergeCell ref="CD33:CG33"/>
    <mergeCell ref="CH33:CJ33"/>
    <mergeCell ref="CK33:CQ33"/>
    <mergeCell ref="CK32:CQ32"/>
    <mergeCell ref="CR32:CY32"/>
    <mergeCell ref="DD32:DJ32"/>
    <mergeCell ref="BE32:BT32"/>
    <mergeCell ref="BU32:CC32"/>
    <mergeCell ref="CD32:CG32"/>
    <mergeCell ref="CH32:CJ32"/>
    <mergeCell ref="AB33:AD33"/>
    <mergeCell ref="AB32:AD32"/>
    <mergeCell ref="AE32:BD32"/>
    <mergeCell ref="B32:F32"/>
    <mergeCell ref="G32:K32"/>
    <mergeCell ref="L32:N32"/>
    <mergeCell ref="O32:U32"/>
    <mergeCell ref="V32:X32"/>
    <mergeCell ref="Y32:AA32"/>
    <mergeCell ref="L30:N30"/>
    <mergeCell ref="O30:U30"/>
    <mergeCell ref="V30:X30"/>
    <mergeCell ref="Y30:AA30"/>
    <mergeCell ref="B33:F33"/>
    <mergeCell ref="G33:K33"/>
    <mergeCell ref="L33:N33"/>
    <mergeCell ref="O33:U33"/>
    <mergeCell ref="V33:X33"/>
    <mergeCell ref="Y33:AA33"/>
    <mergeCell ref="BU31:CC31"/>
    <mergeCell ref="CD31:CG31"/>
    <mergeCell ref="CH31:CJ31"/>
    <mergeCell ref="CK31:CQ31"/>
    <mergeCell ref="CR31:CY31"/>
    <mergeCell ref="DD31:DJ31"/>
    <mergeCell ref="DD30:DJ30"/>
    <mergeCell ref="B31:F31"/>
    <mergeCell ref="G31:K31"/>
    <mergeCell ref="L31:N31"/>
    <mergeCell ref="O31:U31"/>
    <mergeCell ref="V31:X31"/>
    <mergeCell ref="Y31:AA31"/>
    <mergeCell ref="AB31:AD31"/>
    <mergeCell ref="AE31:BD31"/>
    <mergeCell ref="BE31:BT31"/>
    <mergeCell ref="BE30:BT30"/>
    <mergeCell ref="BU30:CC30"/>
    <mergeCell ref="CD30:CG30"/>
    <mergeCell ref="CH30:CJ30"/>
    <mergeCell ref="CK30:CQ30"/>
    <mergeCell ref="CR30:CY30"/>
    <mergeCell ref="B30:F30"/>
    <mergeCell ref="G30:K30"/>
    <mergeCell ref="B28:F28"/>
    <mergeCell ref="G28:K28"/>
    <mergeCell ref="L28:N28"/>
    <mergeCell ref="O28:U28"/>
    <mergeCell ref="V28:X28"/>
    <mergeCell ref="BE29:BT29"/>
    <mergeCell ref="BU29:CC29"/>
    <mergeCell ref="CD29:CG29"/>
    <mergeCell ref="CH29:CJ29"/>
    <mergeCell ref="CH26:CJ26"/>
    <mergeCell ref="CK26:CQ26"/>
    <mergeCell ref="CR26:CY26"/>
    <mergeCell ref="B26:F26"/>
    <mergeCell ref="G26:K26"/>
    <mergeCell ref="L26:N26"/>
    <mergeCell ref="AB30:AD30"/>
    <mergeCell ref="AE30:BD30"/>
    <mergeCell ref="AE29:BD29"/>
    <mergeCell ref="CK28:CQ28"/>
    <mergeCell ref="CR28:CY28"/>
    <mergeCell ref="B29:F29"/>
    <mergeCell ref="G29:K29"/>
    <mergeCell ref="L29:N29"/>
    <mergeCell ref="O29:U29"/>
    <mergeCell ref="V29:X29"/>
    <mergeCell ref="Y29:AA29"/>
    <mergeCell ref="AB29:AD29"/>
    <mergeCell ref="AB28:AD28"/>
    <mergeCell ref="AE28:BD28"/>
    <mergeCell ref="BE28:BT28"/>
    <mergeCell ref="BU28:CC28"/>
    <mergeCell ref="CD28:CG28"/>
    <mergeCell ref="CH28:CJ28"/>
    <mergeCell ref="B27:F27"/>
    <mergeCell ref="G27:K27"/>
    <mergeCell ref="L27:N27"/>
    <mergeCell ref="O27:U27"/>
    <mergeCell ref="V27:X27"/>
    <mergeCell ref="Y27:AA27"/>
    <mergeCell ref="AB27:AD27"/>
    <mergeCell ref="AE27:BD27"/>
    <mergeCell ref="BE27:BT27"/>
    <mergeCell ref="BU27:CC27"/>
    <mergeCell ref="CD27:CG27"/>
    <mergeCell ref="CH27:CJ27"/>
    <mergeCell ref="CK27:CQ27"/>
    <mergeCell ref="Y28:AA28"/>
    <mergeCell ref="CR29:CY29"/>
    <mergeCell ref="DD29:DJ29"/>
    <mergeCell ref="CR27:CY27"/>
    <mergeCell ref="DD27:DJ27"/>
    <mergeCell ref="DD28:DJ28"/>
    <mergeCell ref="CK29:CQ29"/>
    <mergeCell ref="O26:U26"/>
    <mergeCell ref="V26:X26"/>
    <mergeCell ref="Y26:AA26"/>
    <mergeCell ref="AB26:AD26"/>
    <mergeCell ref="AE26:BD26"/>
    <mergeCell ref="AE25:BD25"/>
    <mergeCell ref="CK24:CQ24"/>
    <mergeCell ref="CR24:CY24"/>
    <mergeCell ref="DD24:DJ24"/>
    <mergeCell ref="BE24:BT24"/>
    <mergeCell ref="BU24:CC24"/>
    <mergeCell ref="CD24:CG24"/>
    <mergeCell ref="CH24:CJ24"/>
    <mergeCell ref="CR25:CY25"/>
    <mergeCell ref="DD25:DJ25"/>
    <mergeCell ref="BE25:BT25"/>
    <mergeCell ref="BU25:CC25"/>
    <mergeCell ref="CD25:CG25"/>
    <mergeCell ref="CH25:CJ25"/>
    <mergeCell ref="CK25:CQ25"/>
    <mergeCell ref="DD26:DJ26"/>
    <mergeCell ref="BE26:BT26"/>
    <mergeCell ref="BU26:CC26"/>
    <mergeCell ref="CD26:CG26"/>
    <mergeCell ref="AB25:AD25"/>
    <mergeCell ref="AB24:AD24"/>
    <mergeCell ref="AE24:BD24"/>
    <mergeCell ref="B24:F24"/>
    <mergeCell ref="G24:K24"/>
    <mergeCell ref="L24:N24"/>
    <mergeCell ref="O24:U24"/>
    <mergeCell ref="V24:X24"/>
    <mergeCell ref="Y24:AA24"/>
    <mergeCell ref="L22:N22"/>
    <mergeCell ref="O22:U22"/>
    <mergeCell ref="V22:X22"/>
    <mergeCell ref="Y22:AA22"/>
    <mergeCell ref="B25:F25"/>
    <mergeCell ref="G25:K25"/>
    <mergeCell ref="L25:N25"/>
    <mergeCell ref="O25:U25"/>
    <mergeCell ref="V25:X25"/>
    <mergeCell ref="Y25:AA25"/>
    <mergeCell ref="BU23:CC23"/>
    <mergeCell ref="CD23:CG23"/>
    <mergeCell ref="CH23:CJ23"/>
    <mergeCell ref="CK23:CQ23"/>
    <mergeCell ref="CR23:CY23"/>
    <mergeCell ref="DD23:DJ23"/>
    <mergeCell ref="DD22:DJ22"/>
    <mergeCell ref="B23:F23"/>
    <mergeCell ref="G23:K23"/>
    <mergeCell ref="L23:N23"/>
    <mergeCell ref="O23:U23"/>
    <mergeCell ref="V23:X23"/>
    <mergeCell ref="Y23:AA23"/>
    <mergeCell ref="AB23:AD23"/>
    <mergeCell ref="AE23:BD23"/>
    <mergeCell ref="BE23:BT23"/>
    <mergeCell ref="BE22:BT22"/>
    <mergeCell ref="BU22:CC22"/>
    <mergeCell ref="CD22:CG22"/>
    <mergeCell ref="CH22:CJ22"/>
    <mergeCell ref="CK22:CQ22"/>
    <mergeCell ref="CR22:CY22"/>
    <mergeCell ref="B22:F22"/>
    <mergeCell ref="G22:K22"/>
    <mergeCell ref="B20:F20"/>
    <mergeCell ref="G20:K20"/>
    <mergeCell ref="L20:N20"/>
    <mergeCell ref="O20:U20"/>
    <mergeCell ref="V20:X20"/>
    <mergeCell ref="BE21:BT21"/>
    <mergeCell ref="BU21:CC21"/>
    <mergeCell ref="CD21:CG21"/>
    <mergeCell ref="CH21:CJ21"/>
    <mergeCell ref="CH18:CJ18"/>
    <mergeCell ref="CK18:CQ18"/>
    <mergeCell ref="CR18:CY18"/>
    <mergeCell ref="B18:F18"/>
    <mergeCell ref="G18:K18"/>
    <mergeCell ref="L18:N18"/>
    <mergeCell ref="AB22:AD22"/>
    <mergeCell ref="AE22:BD22"/>
    <mergeCell ref="AE21:BD21"/>
    <mergeCell ref="CK20:CQ20"/>
    <mergeCell ref="CR20:CY20"/>
    <mergeCell ref="B21:F21"/>
    <mergeCell ref="G21:K21"/>
    <mergeCell ref="L21:N21"/>
    <mergeCell ref="O21:U21"/>
    <mergeCell ref="V21:X21"/>
    <mergeCell ref="Y21:AA21"/>
    <mergeCell ref="AB21:AD21"/>
    <mergeCell ref="AB20:AD20"/>
    <mergeCell ref="AE20:BD20"/>
    <mergeCell ref="BE20:BT20"/>
    <mergeCell ref="BU20:CC20"/>
    <mergeCell ref="CD20:CG20"/>
    <mergeCell ref="CH20:CJ20"/>
    <mergeCell ref="B19:F19"/>
    <mergeCell ref="G19:K19"/>
    <mergeCell ref="L19:N19"/>
    <mergeCell ref="O19:U19"/>
    <mergeCell ref="V19:X19"/>
    <mergeCell ref="Y19:AA19"/>
    <mergeCell ref="AB19:AD19"/>
    <mergeCell ref="AE19:BD19"/>
    <mergeCell ref="BE19:BT19"/>
    <mergeCell ref="BU19:CC19"/>
    <mergeCell ref="CD19:CG19"/>
    <mergeCell ref="CH19:CJ19"/>
    <mergeCell ref="CK19:CQ19"/>
    <mergeCell ref="Y20:AA20"/>
    <mergeCell ref="CR21:CY21"/>
    <mergeCell ref="DD21:DJ21"/>
    <mergeCell ref="CR19:CY19"/>
    <mergeCell ref="DD19:DJ19"/>
    <mergeCell ref="DD20:DJ20"/>
    <mergeCell ref="CK21:CQ21"/>
    <mergeCell ref="O18:U18"/>
    <mergeCell ref="V18:X18"/>
    <mergeCell ref="Y18:AA18"/>
    <mergeCell ref="AB18:AD18"/>
    <mergeCell ref="AE18:BD18"/>
    <mergeCell ref="AE17:BD17"/>
    <mergeCell ref="CK16:CQ16"/>
    <mergeCell ref="CR16:CY16"/>
    <mergeCell ref="DD16:DJ16"/>
    <mergeCell ref="BE16:BT16"/>
    <mergeCell ref="BU16:CC16"/>
    <mergeCell ref="CD16:CG16"/>
    <mergeCell ref="CH16:CJ16"/>
    <mergeCell ref="CR17:CY17"/>
    <mergeCell ref="DD17:DJ17"/>
    <mergeCell ref="BE17:BT17"/>
    <mergeCell ref="BU17:CC17"/>
    <mergeCell ref="CD17:CG17"/>
    <mergeCell ref="CH17:CJ17"/>
    <mergeCell ref="CK17:CQ17"/>
    <mergeCell ref="DD18:DJ18"/>
    <mergeCell ref="BE18:BT18"/>
    <mergeCell ref="BU18:CC18"/>
    <mergeCell ref="CD18:CG18"/>
    <mergeCell ref="AB17:AD17"/>
    <mergeCell ref="AB16:AD16"/>
    <mergeCell ref="AE16:BD16"/>
    <mergeCell ref="B16:F16"/>
    <mergeCell ref="G16:K16"/>
    <mergeCell ref="L16:N16"/>
    <mergeCell ref="O16:U16"/>
    <mergeCell ref="V16:X16"/>
    <mergeCell ref="Y16:AA16"/>
    <mergeCell ref="L14:N14"/>
    <mergeCell ref="O14:U14"/>
    <mergeCell ref="V14:X14"/>
    <mergeCell ref="Y14:AA14"/>
    <mergeCell ref="B17:F17"/>
    <mergeCell ref="G17:K17"/>
    <mergeCell ref="L17:N17"/>
    <mergeCell ref="O17:U17"/>
    <mergeCell ref="V17:X17"/>
    <mergeCell ref="Y17:AA17"/>
    <mergeCell ref="BU15:CC15"/>
    <mergeCell ref="CD15:CG15"/>
    <mergeCell ref="CH15:CJ15"/>
    <mergeCell ref="CK15:CQ15"/>
    <mergeCell ref="CR15:CY15"/>
    <mergeCell ref="DD15:DJ15"/>
    <mergeCell ref="DD14:DJ14"/>
    <mergeCell ref="B15:F15"/>
    <mergeCell ref="G15:K15"/>
    <mergeCell ref="L15:N15"/>
    <mergeCell ref="O15:U15"/>
    <mergeCell ref="V15:X15"/>
    <mergeCell ref="Y15:AA15"/>
    <mergeCell ref="AB15:AD15"/>
    <mergeCell ref="AE15:BD15"/>
    <mergeCell ref="BE15:BT15"/>
    <mergeCell ref="BE14:BT14"/>
    <mergeCell ref="BU14:CC14"/>
    <mergeCell ref="CD14:CG14"/>
    <mergeCell ref="CH14:CJ14"/>
    <mergeCell ref="CK14:CQ14"/>
    <mergeCell ref="CR14:CY14"/>
    <mergeCell ref="B14:F14"/>
    <mergeCell ref="G14:K14"/>
    <mergeCell ref="B12:F12"/>
    <mergeCell ref="G12:K12"/>
    <mergeCell ref="L12:N12"/>
    <mergeCell ref="O12:U12"/>
    <mergeCell ref="V12:X12"/>
    <mergeCell ref="BE13:BT13"/>
    <mergeCell ref="BU13:CC13"/>
    <mergeCell ref="CD13:CG13"/>
    <mergeCell ref="CH13:CJ13"/>
    <mergeCell ref="CH10:CJ10"/>
    <mergeCell ref="CK10:CQ10"/>
    <mergeCell ref="CR10:CY10"/>
    <mergeCell ref="B10:F10"/>
    <mergeCell ref="G10:K10"/>
    <mergeCell ref="L10:N10"/>
    <mergeCell ref="AB14:AD14"/>
    <mergeCell ref="AE14:BD14"/>
    <mergeCell ref="AE13:BD13"/>
    <mergeCell ref="CK12:CQ12"/>
    <mergeCell ref="CR12:CY12"/>
    <mergeCell ref="B13:F13"/>
    <mergeCell ref="G13:K13"/>
    <mergeCell ref="L13:N13"/>
    <mergeCell ref="O13:U13"/>
    <mergeCell ref="V13:X13"/>
    <mergeCell ref="Y13:AA13"/>
    <mergeCell ref="AB13:AD13"/>
    <mergeCell ref="AB12:AD12"/>
    <mergeCell ref="AE12:BD12"/>
    <mergeCell ref="BE12:BT12"/>
    <mergeCell ref="BU12:CC12"/>
    <mergeCell ref="CD12:CG12"/>
    <mergeCell ref="CH12:CJ12"/>
    <mergeCell ref="B11:F11"/>
    <mergeCell ref="G11:K11"/>
    <mergeCell ref="L11:N11"/>
    <mergeCell ref="O11:U11"/>
    <mergeCell ref="V11:X11"/>
    <mergeCell ref="Y11:AA11"/>
    <mergeCell ref="AB11:AD11"/>
    <mergeCell ref="AE11:BD11"/>
    <mergeCell ref="BE11:BT11"/>
    <mergeCell ref="BU11:CC11"/>
    <mergeCell ref="CD11:CG11"/>
    <mergeCell ref="CH11:CJ11"/>
    <mergeCell ref="CK11:CQ11"/>
    <mergeCell ref="Y12:AA12"/>
    <mergeCell ref="CR13:CY13"/>
    <mergeCell ref="DD13:DJ13"/>
    <mergeCell ref="CR11:CY11"/>
    <mergeCell ref="DD11:DJ11"/>
    <mergeCell ref="DD12:DJ12"/>
    <mergeCell ref="CK13:CQ13"/>
    <mergeCell ref="O10:U10"/>
    <mergeCell ref="V10:X10"/>
    <mergeCell ref="Y10:AA10"/>
    <mergeCell ref="AB10:AD10"/>
    <mergeCell ref="AE10:BD10"/>
    <mergeCell ref="AE9:BD9"/>
    <mergeCell ref="CK8:CQ8"/>
    <mergeCell ref="CR8:CY8"/>
    <mergeCell ref="DD8:DJ8"/>
    <mergeCell ref="BE8:BT8"/>
    <mergeCell ref="BU8:CC8"/>
    <mergeCell ref="CD8:CG8"/>
    <mergeCell ref="CH8:CJ8"/>
    <mergeCell ref="CR9:CY9"/>
    <mergeCell ref="DD9:DJ9"/>
    <mergeCell ref="BE9:BT9"/>
    <mergeCell ref="BU9:CC9"/>
    <mergeCell ref="CD9:CG9"/>
    <mergeCell ref="CH9:CJ9"/>
    <mergeCell ref="CK9:CQ9"/>
    <mergeCell ref="DD10:DJ10"/>
    <mergeCell ref="BE10:BT10"/>
    <mergeCell ref="BU10:CC10"/>
    <mergeCell ref="CD10:CG10"/>
    <mergeCell ref="B9:F9"/>
    <mergeCell ref="G9:K9"/>
    <mergeCell ref="L9:N9"/>
    <mergeCell ref="O9:U9"/>
    <mergeCell ref="V9:X9"/>
    <mergeCell ref="Y9:AA9"/>
    <mergeCell ref="AB9:AD9"/>
    <mergeCell ref="AB8:AD8"/>
    <mergeCell ref="AE8:BD8"/>
    <mergeCell ref="B8:F8"/>
    <mergeCell ref="G8:K8"/>
    <mergeCell ref="L8:N8"/>
    <mergeCell ref="O8:U8"/>
    <mergeCell ref="V8:X8"/>
    <mergeCell ref="Y8:AA8"/>
    <mergeCell ref="BU7:CC7"/>
    <mergeCell ref="CD7:CG7"/>
    <mergeCell ref="CH7:CJ7"/>
    <mergeCell ref="CK7:CQ7"/>
    <mergeCell ref="CR7:CY7"/>
    <mergeCell ref="DD7:DJ7"/>
    <mergeCell ref="DD6:DJ6"/>
    <mergeCell ref="B7:F7"/>
    <mergeCell ref="G7:K7"/>
    <mergeCell ref="L7:N7"/>
    <mergeCell ref="O7:U7"/>
    <mergeCell ref="V7:X7"/>
    <mergeCell ref="Y7:AA7"/>
    <mergeCell ref="AB7:AD7"/>
    <mergeCell ref="AE7:BD7"/>
    <mergeCell ref="BE7:BT7"/>
    <mergeCell ref="BE6:BT6"/>
    <mergeCell ref="BU6:CC6"/>
    <mergeCell ref="CD6:CG6"/>
    <mergeCell ref="CH6:CJ6"/>
    <mergeCell ref="CK6:CQ6"/>
    <mergeCell ref="CR6:CY6"/>
    <mergeCell ref="B6:F6"/>
    <mergeCell ref="G6:K6"/>
    <mergeCell ref="L6:N6"/>
    <mergeCell ref="O6:U6"/>
    <mergeCell ref="V6:X6"/>
    <mergeCell ref="Y6:AA6"/>
    <mergeCell ref="AB6:AD6"/>
    <mergeCell ref="AE6:BD6"/>
    <mergeCell ref="AE5:BD5"/>
    <mergeCell ref="CK4:CQ4"/>
    <mergeCell ref="CR4:CY4"/>
    <mergeCell ref="O4:U4"/>
    <mergeCell ref="V4:X4"/>
    <mergeCell ref="Y4:AA4"/>
    <mergeCell ref="DD4:DJ4"/>
    <mergeCell ref="B5:F5"/>
    <mergeCell ref="G5:K5"/>
    <mergeCell ref="L5:N5"/>
    <mergeCell ref="O5:U5"/>
    <mergeCell ref="V5:X5"/>
    <mergeCell ref="Y5:AA5"/>
    <mergeCell ref="AB5:AD5"/>
    <mergeCell ref="AB4:AD4"/>
    <mergeCell ref="AE4:BD4"/>
    <mergeCell ref="BE4:BT4"/>
    <mergeCell ref="BU4:CC4"/>
    <mergeCell ref="CD4:CG4"/>
    <mergeCell ref="CH4:CJ4"/>
    <mergeCell ref="CR5:CY5"/>
    <mergeCell ref="DD5:DJ5"/>
    <mergeCell ref="BE5:BT5"/>
    <mergeCell ref="BU5:CC5"/>
    <mergeCell ref="CD5:CG5"/>
    <mergeCell ref="CH5:CJ5"/>
    <mergeCell ref="CK5:CQ5"/>
    <mergeCell ref="B4:F4"/>
    <mergeCell ref="G4:K4"/>
    <mergeCell ref="L4:N4"/>
    <mergeCell ref="AB3:AD3"/>
    <mergeCell ref="AE3:AW3"/>
    <mergeCell ref="AX3:BD3"/>
    <mergeCell ref="B1:CC2"/>
    <mergeCell ref="CD1:DJ1"/>
    <mergeCell ref="CD2:CG2"/>
    <mergeCell ref="CH2:DJ2"/>
    <mergeCell ref="B3:F3"/>
    <mergeCell ref="G3:K3"/>
    <mergeCell ref="L3:N3"/>
    <mergeCell ref="O3:U3"/>
    <mergeCell ref="V3:X3"/>
    <mergeCell ref="Y3:AA3"/>
    <mergeCell ref="CH3:CJ3"/>
    <mergeCell ref="CK3:CQ3"/>
    <mergeCell ref="CR3:CY3"/>
    <mergeCell ref="DD3:DJ3"/>
    <mergeCell ref="BE3:BT3"/>
    <mergeCell ref="BU3:CC3"/>
    <mergeCell ref="CD3:CG3"/>
  </mergeCells>
  <phoneticPr fontId="3"/>
  <conditionalFormatting sqref="CD2">
    <cfRule type="expression" dxfId="1" priority="1">
      <formula>TODAY()&gt;$CD$2</formula>
    </cfRule>
  </conditionalFormatting>
  <printOptions horizontalCentered="1"/>
  <pageMargins left="0.23622047244094491" right="0.23622047244094491" top="0.74803149606299213" bottom="0.74803149606299213" header="0.31496062992125984" footer="0.31496062992125984"/>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34998626667073579"/>
    <pageSetUpPr fitToPage="1"/>
  </sheetPr>
  <dimension ref="A1:DF571"/>
  <sheetViews>
    <sheetView view="pageBreakPreview" topLeftCell="B13" zoomScale="120" zoomScaleNormal="91" zoomScaleSheetLayoutView="120" workbookViewId="0">
      <selection activeCell="AV27" sqref="AV27"/>
    </sheetView>
  </sheetViews>
  <sheetFormatPr defaultColWidth="9" defaultRowHeight="13.5" outlineLevelCol="1" x14ac:dyDescent="0.15"/>
  <cols>
    <col min="1" max="1" width="1.625" style="1" customWidth="1"/>
    <col min="2" max="12" width="1.625" style="2" customWidth="1"/>
    <col min="13" max="21" width="1.625" style="1" customWidth="1"/>
    <col min="22" max="23" width="1.625" style="1" customWidth="1" outlineLevel="1"/>
    <col min="24" max="25" width="1.625" style="10" customWidth="1"/>
    <col min="26" max="76" width="1.625" style="1" customWidth="1"/>
    <col min="77" max="80" width="2.625" style="1" customWidth="1"/>
    <col min="81" max="97" width="1.625" style="1" customWidth="1"/>
    <col min="98" max="98" width="1.625" style="5" customWidth="1"/>
    <col min="99" max="99" width="5.25" style="5" hidden="1" customWidth="1" outlineLevel="1"/>
    <col min="100" max="100" width="11" style="5" hidden="1" customWidth="1" outlineLevel="1"/>
    <col min="101" max="102" width="31.25" style="5" hidden="1" customWidth="1" outlineLevel="1"/>
    <col min="103" max="103" width="1.625" style="5" customWidth="1" collapsed="1"/>
    <col min="104" max="109" width="1.625" style="1" customWidth="1"/>
    <col min="110" max="110" width="17.125" style="1" customWidth="1"/>
    <col min="111" max="16384" width="9" style="1"/>
  </cols>
  <sheetData>
    <row r="1" spans="1:110" ht="30" customHeight="1" x14ac:dyDescent="0.15">
      <c r="B1" s="375" t="s">
        <v>56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6"/>
      <c r="BY1" s="379" t="s">
        <v>85</v>
      </c>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1"/>
    </row>
    <row r="2" spans="1:110" ht="30" customHeight="1" x14ac:dyDescent="0.15">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8"/>
      <c r="BY2" s="382" t="s">
        <v>57</v>
      </c>
      <c r="BZ2" s="382"/>
      <c r="CA2" s="382"/>
      <c r="CB2" s="382"/>
      <c r="CC2" s="582" t="s">
        <v>104</v>
      </c>
      <c r="CD2" s="582"/>
      <c r="CE2" s="582"/>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582"/>
      <c r="DD2" s="582"/>
      <c r="DE2" s="582"/>
    </row>
    <row r="3" spans="1:110" s="3" customFormat="1" ht="30" customHeight="1" x14ac:dyDescent="0.15">
      <c r="A3" s="7"/>
      <c r="B3" s="384" t="s">
        <v>0</v>
      </c>
      <c r="C3" s="385"/>
      <c r="D3" s="385"/>
      <c r="E3" s="385"/>
      <c r="F3" s="386"/>
      <c r="G3" s="387" t="s">
        <v>78</v>
      </c>
      <c r="H3" s="388"/>
      <c r="I3" s="388"/>
      <c r="J3" s="388"/>
      <c r="K3" s="388"/>
      <c r="L3" s="389"/>
      <c r="M3" s="390" t="s">
        <v>2</v>
      </c>
      <c r="N3" s="391"/>
      <c r="O3" s="391"/>
      <c r="P3" s="391"/>
      <c r="Q3" s="391"/>
      <c r="R3" s="391"/>
      <c r="S3" s="392"/>
      <c r="T3" s="390" t="s">
        <v>75</v>
      </c>
      <c r="U3" s="391"/>
      <c r="V3" s="392"/>
      <c r="W3" s="403" t="s">
        <v>54</v>
      </c>
      <c r="X3" s="404"/>
      <c r="Y3" s="405"/>
      <c r="Z3" s="406" t="s">
        <v>3</v>
      </c>
      <c r="AA3" s="407"/>
      <c r="AB3" s="407"/>
      <c r="AC3" s="407"/>
      <c r="AD3" s="407"/>
      <c r="AE3" s="407"/>
      <c r="AF3" s="407"/>
      <c r="AG3" s="407"/>
      <c r="AH3" s="407"/>
      <c r="AI3" s="407"/>
      <c r="AJ3" s="407"/>
      <c r="AK3" s="407"/>
      <c r="AL3" s="407"/>
      <c r="AM3" s="407"/>
      <c r="AN3" s="407"/>
      <c r="AO3" s="407"/>
      <c r="AP3" s="407"/>
      <c r="AQ3" s="407"/>
      <c r="AR3" s="407"/>
      <c r="AS3" s="408" t="s">
        <v>4</v>
      </c>
      <c r="AT3" s="409"/>
      <c r="AU3" s="409"/>
      <c r="AV3" s="409"/>
      <c r="AW3" s="409"/>
      <c r="AX3" s="409"/>
      <c r="AY3" s="410"/>
      <c r="AZ3" s="397" t="s">
        <v>5</v>
      </c>
      <c r="BA3" s="398"/>
      <c r="BB3" s="398"/>
      <c r="BC3" s="398"/>
      <c r="BD3" s="398"/>
      <c r="BE3" s="398"/>
      <c r="BF3" s="398"/>
      <c r="BG3" s="398"/>
      <c r="BH3" s="398"/>
      <c r="BI3" s="398"/>
      <c r="BJ3" s="398"/>
      <c r="BK3" s="398"/>
      <c r="BL3" s="398"/>
      <c r="BM3" s="398"/>
      <c r="BN3" s="398"/>
      <c r="BO3" s="399"/>
      <c r="BP3" s="400" t="s">
        <v>6</v>
      </c>
      <c r="BQ3" s="401"/>
      <c r="BR3" s="401"/>
      <c r="BS3" s="401"/>
      <c r="BT3" s="401"/>
      <c r="BU3" s="401"/>
      <c r="BV3" s="401"/>
      <c r="BW3" s="401"/>
      <c r="BX3" s="402"/>
      <c r="BY3" s="393" t="s">
        <v>7</v>
      </c>
      <c r="BZ3" s="393"/>
      <c r="CA3" s="393"/>
      <c r="CB3" s="393"/>
      <c r="CC3" s="393" t="s">
        <v>8</v>
      </c>
      <c r="CD3" s="393"/>
      <c r="CE3" s="393"/>
      <c r="CF3" s="394" t="s">
        <v>9</v>
      </c>
      <c r="CG3" s="394"/>
      <c r="CH3" s="394"/>
      <c r="CI3" s="394"/>
      <c r="CJ3" s="394"/>
      <c r="CK3" s="394"/>
      <c r="CL3" s="394"/>
      <c r="CM3" s="395" t="s">
        <v>15</v>
      </c>
      <c r="CN3" s="395"/>
      <c r="CO3" s="395"/>
      <c r="CP3" s="395"/>
      <c r="CQ3" s="395"/>
      <c r="CR3" s="395"/>
      <c r="CS3" s="395"/>
      <c r="CT3" s="395"/>
      <c r="CU3" s="25" t="s">
        <v>1</v>
      </c>
      <c r="CV3" s="26" t="s">
        <v>26</v>
      </c>
      <c r="CW3" s="26" t="s">
        <v>27</v>
      </c>
      <c r="CX3" s="26" t="s">
        <v>10</v>
      </c>
      <c r="CY3" s="396" t="s">
        <v>20</v>
      </c>
      <c r="CZ3" s="396"/>
      <c r="DA3" s="396"/>
      <c r="DB3" s="396"/>
      <c r="DC3" s="396"/>
      <c r="DD3" s="396"/>
      <c r="DE3" s="396"/>
    </row>
    <row r="4" spans="1:110" ht="30" customHeight="1" x14ac:dyDescent="0.15">
      <c r="B4" s="217">
        <v>45021</v>
      </c>
      <c r="C4" s="218"/>
      <c r="D4" s="218"/>
      <c r="E4" s="218"/>
      <c r="F4" s="219"/>
      <c r="G4" s="283" t="s">
        <v>90</v>
      </c>
      <c r="H4" s="284"/>
      <c r="I4" s="284"/>
      <c r="J4" s="284"/>
      <c r="K4" s="284"/>
      <c r="L4" s="285"/>
      <c r="M4" s="241"/>
      <c r="N4" s="221"/>
      <c r="O4" s="221"/>
      <c r="P4" s="221"/>
      <c r="Q4" s="221"/>
      <c r="R4" s="221"/>
      <c r="S4" s="222"/>
      <c r="T4" s="229"/>
      <c r="U4" s="230"/>
      <c r="V4" s="231"/>
      <c r="W4" s="229">
        <v>45077</v>
      </c>
      <c r="X4" s="230"/>
      <c r="Y4" s="231"/>
      <c r="Z4" s="241" t="s">
        <v>157</v>
      </c>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2"/>
      <c r="AZ4" s="241"/>
      <c r="BA4" s="221"/>
      <c r="BB4" s="221"/>
      <c r="BC4" s="221"/>
      <c r="BD4" s="221"/>
      <c r="BE4" s="221"/>
      <c r="BF4" s="221"/>
      <c r="BG4" s="221"/>
      <c r="BH4" s="221"/>
      <c r="BI4" s="221"/>
      <c r="BJ4" s="221"/>
      <c r="BK4" s="221"/>
      <c r="BL4" s="221"/>
      <c r="BM4" s="221"/>
      <c r="BN4" s="221"/>
      <c r="BO4" s="222"/>
      <c r="BP4" s="601" t="s">
        <v>79</v>
      </c>
      <c r="BQ4" s="602"/>
      <c r="BR4" s="602"/>
      <c r="BS4" s="602"/>
      <c r="BT4" s="602"/>
      <c r="BU4" s="602"/>
      <c r="BV4" s="602"/>
      <c r="BW4" s="602"/>
      <c r="BX4" s="603"/>
      <c r="BY4" s="226">
        <v>297000</v>
      </c>
      <c r="BZ4" s="227"/>
      <c r="CA4" s="227"/>
      <c r="CB4" s="228"/>
      <c r="CC4" s="226">
        <v>1</v>
      </c>
      <c r="CD4" s="227"/>
      <c r="CE4" s="228"/>
      <c r="CF4" s="226">
        <f t="shared" ref="CF4:CF12" si="0">BY4*CC4</f>
        <v>297000</v>
      </c>
      <c r="CG4" s="227"/>
      <c r="CH4" s="227"/>
      <c r="CI4" s="227"/>
      <c r="CJ4" s="227"/>
      <c r="CK4" s="227"/>
      <c r="CL4" s="228"/>
      <c r="CM4" s="226">
        <f>CF4</f>
        <v>297000</v>
      </c>
      <c r="CN4" s="227"/>
      <c r="CO4" s="227"/>
      <c r="CP4" s="227"/>
      <c r="CQ4" s="227"/>
      <c r="CR4" s="227"/>
      <c r="CS4" s="227"/>
      <c r="CT4" s="228"/>
      <c r="CU4" s="13" t="s">
        <v>11</v>
      </c>
      <c r="CV4" s="14" t="s">
        <v>12</v>
      </c>
      <c r="CW4" s="14" t="s">
        <v>13</v>
      </c>
      <c r="CX4" s="14" t="s">
        <v>14</v>
      </c>
      <c r="CY4" s="429">
        <f>4000000-CM4</f>
        <v>3703000</v>
      </c>
      <c r="CZ4" s="429"/>
      <c r="DA4" s="429"/>
      <c r="DB4" s="429"/>
      <c r="DC4" s="429"/>
      <c r="DD4" s="429"/>
      <c r="DE4" s="429"/>
    </row>
    <row r="5" spans="1:110" ht="30" customHeight="1" x14ac:dyDescent="0.15">
      <c r="B5" s="217">
        <v>45021</v>
      </c>
      <c r="C5" s="218"/>
      <c r="D5" s="218"/>
      <c r="E5" s="218"/>
      <c r="F5" s="219"/>
      <c r="G5" s="283" t="s">
        <v>90</v>
      </c>
      <c r="H5" s="284"/>
      <c r="I5" s="284"/>
      <c r="J5" s="284"/>
      <c r="K5" s="284"/>
      <c r="L5" s="285"/>
      <c r="M5" s="241" t="s">
        <v>192</v>
      </c>
      <c r="N5" s="221"/>
      <c r="O5" s="221"/>
      <c r="P5" s="221"/>
      <c r="Q5" s="221"/>
      <c r="R5" s="221"/>
      <c r="S5" s="222"/>
      <c r="T5" s="229"/>
      <c r="U5" s="230"/>
      <c r="V5" s="231"/>
      <c r="W5" s="229">
        <v>45077</v>
      </c>
      <c r="X5" s="230"/>
      <c r="Y5" s="231"/>
      <c r="Z5" s="241" t="s">
        <v>58</v>
      </c>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2"/>
      <c r="AZ5" s="241"/>
      <c r="BA5" s="221"/>
      <c r="BB5" s="221"/>
      <c r="BC5" s="221"/>
      <c r="BD5" s="221"/>
      <c r="BE5" s="221"/>
      <c r="BF5" s="221"/>
      <c r="BG5" s="221"/>
      <c r="BH5" s="221"/>
      <c r="BI5" s="221"/>
      <c r="BJ5" s="221"/>
      <c r="BK5" s="221"/>
      <c r="BL5" s="221"/>
      <c r="BM5" s="221"/>
      <c r="BN5" s="221"/>
      <c r="BO5" s="222"/>
      <c r="BP5" s="275" t="s">
        <v>59</v>
      </c>
      <c r="BQ5" s="276"/>
      <c r="BR5" s="276"/>
      <c r="BS5" s="276"/>
      <c r="BT5" s="276"/>
      <c r="BU5" s="276"/>
      <c r="BV5" s="276"/>
      <c r="BW5" s="276"/>
      <c r="BX5" s="277"/>
      <c r="BY5" s="226">
        <v>719224</v>
      </c>
      <c r="BZ5" s="227"/>
      <c r="CA5" s="227"/>
      <c r="CB5" s="228"/>
      <c r="CC5" s="226">
        <v>1</v>
      </c>
      <c r="CD5" s="227"/>
      <c r="CE5" s="228"/>
      <c r="CF5" s="226">
        <f t="shared" si="0"/>
        <v>719224</v>
      </c>
      <c r="CG5" s="227"/>
      <c r="CH5" s="227"/>
      <c r="CI5" s="227"/>
      <c r="CJ5" s="227"/>
      <c r="CK5" s="227"/>
      <c r="CL5" s="228"/>
      <c r="CM5" s="226">
        <f t="shared" ref="CM5:CM12" si="1">CM4+CF5</f>
        <v>1016224</v>
      </c>
      <c r="CN5" s="227"/>
      <c r="CO5" s="227"/>
      <c r="CP5" s="227"/>
      <c r="CQ5" s="227"/>
      <c r="CR5" s="227"/>
      <c r="CS5" s="227"/>
      <c r="CT5" s="228"/>
      <c r="CU5" s="13" t="s">
        <v>11</v>
      </c>
      <c r="CV5" s="14" t="s">
        <v>12</v>
      </c>
      <c r="CW5" s="14" t="s">
        <v>13</v>
      </c>
      <c r="CX5" s="14" t="s">
        <v>14</v>
      </c>
      <c r="CY5" s="429">
        <f t="shared" ref="CY5:CY12" si="2">4000000-CM5</f>
        <v>2983776</v>
      </c>
      <c r="CZ5" s="429"/>
      <c r="DA5" s="429"/>
      <c r="DB5" s="429"/>
      <c r="DC5" s="429"/>
      <c r="DD5" s="429"/>
      <c r="DE5" s="429"/>
    </row>
    <row r="6" spans="1:110" ht="30" customHeight="1" x14ac:dyDescent="0.15">
      <c r="B6" s="217">
        <v>45068</v>
      </c>
      <c r="C6" s="218"/>
      <c r="D6" s="218"/>
      <c r="E6" s="218"/>
      <c r="F6" s="219"/>
      <c r="G6" s="283">
        <v>5</v>
      </c>
      <c r="H6" s="284"/>
      <c r="I6" s="284"/>
      <c r="J6" s="284"/>
      <c r="K6" s="284"/>
      <c r="L6" s="285"/>
      <c r="M6" s="241" t="s">
        <v>192</v>
      </c>
      <c r="N6" s="221"/>
      <c r="O6" s="221"/>
      <c r="P6" s="221"/>
      <c r="Q6" s="221"/>
      <c r="R6" s="221"/>
      <c r="S6" s="222"/>
      <c r="T6" s="229"/>
      <c r="U6" s="230"/>
      <c r="V6" s="231"/>
      <c r="W6" s="229">
        <v>45077</v>
      </c>
      <c r="X6" s="230"/>
      <c r="Y6" s="231"/>
      <c r="Z6" s="241" t="s">
        <v>77</v>
      </c>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2"/>
      <c r="AZ6" s="241"/>
      <c r="BA6" s="221"/>
      <c r="BB6" s="221"/>
      <c r="BC6" s="221"/>
      <c r="BD6" s="221"/>
      <c r="BE6" s="221"/>
      <c r="BF6" s="221"/>
      <c r="BG6" s="221"/>
      <c r="BH6" s="221"/>
      <c r="BI6" s="221"/>
      <c r="BJ6" s="221"/>
      <c r="BK6" s="221"/>
      <c r="BL6" s="221"/>
      <c r="BM6" s="221"/>
      <c r="BN6" s="221"/>
      <c r="BO6" s="222"/>
      <c r="BP6" s="241" t="s">
        <v>80</v>
      </c>
      <c r="BQ6" s="221"/>
      <c r="BR6" s="221"/>
      <c r="BS6" s="221"/>
      <c r="BT6" s="221"/>
      <c r="BU6" s="221"/>
      <c r="BV6" s="221"/>
      <c r="BW6" s="221"/>
      <c r="BX6" s="222"/>
      <c r="BY6" s="226">
        <v>154000</v>
      </c>
      <c r="BZ6" s="227"/>
      <c r="CA6" s="227"/>
      <c r="CB6" s="228"/>
      <c r="CC6" s="226">
        <v>1</v>
      </c>
      <c r="CD6" s="227"/>
      <c r="CE6" s="228"/>
      <c r="CF6" s="226">
        <f t="shared" si="0"/>
        <v>154000</v>
      </c>
      <c r="CG6" s="227"/>
      <c r="CH6" s="227"/>
      <c r="CI6" s="227"/>
      <c r="CJ6" s="227"/>
      <c r="CK6" s="227"/>
      <c r="CL6" s="228"/>
      <c r="CM6" s="226">
        <f t="shared" si="1"/>
        <v>1170224</v>
      </c>
      <c r="CN6" s="227"/>
      <c r="CO6" s="227"/>
      <c r="CP6" s="227"/>
      <c r="CQ6" s="227"/>
      <c r="CR6" s="227"/>
      <c r="CS6" s="227"/>
      <c r="CT6" s="228"/>
      <c r="CU6" s="13" t="s">
        <v>11</v>
      </c>
      <c r="CV6" s="14" t="s">
        <v>12</v>
      </c>
      <c r="CW6" s="14" t="s">
        <v>13</v>
      </c>
      <c r="CX6" s="14" t="s">
        <v>14</v>
      </c>
      <c r="CY6" s="429">
        <f t="shared" si="2"/>
        <v>2829776</v>
      </c>
      <c r="CZ6" s="429"/>
      <c r="DA6" s="429"/>
      <c r="DB6" s="429"/>
      <c r="DC6" s="429"/>
      <c r="DD6" s="429"/>
      <c r="DE6" s="429"/>
    </row>
    <row r="7" spans="1:110" ht="30" customHeight="1" x14ac:dyDescent="0.15">
      <c r="B7" s="217">
        <v>45037</v>
      </c>
      <c r="C7" s="218"/>
      <c r="D7" s="218"/>
      <c r="E7" s="218"/>
      <c r="F7" s="219"/>
      <c r="G7" s="362">
        <v>15</v>
      </c>
      <c r="H7" s="363"/>
      <c r="I7" s="363"/>
      <c r="J7" s="363"/>
      <c r="K7" s="363"/>
      <c r="L7" s="364"/>
      <c r="M7" s="241" t="s">
        <v>117</v>
      </c>
      <c r="N7" s="221"/>
      <c r="O7" s="221"/>
      <c r="P7" s="221"/>
      <c r="Q7" s="221"/>
      <c r="R7" s="221"/>
      <c r="S7" s="222"/>
      <c r="T7" s="229"/>
      <c r="U7" s="230"/>
      <c r="V7" s="231"/>
      <c r="W7" s="229">
        <v>45093</v>
      </c>
      <c r="X7" s="230"/>
      <c r="Y7" s="231"/>
      <c r="Z7" s="275" t="s">
        <v>121</v>
      </c>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2"/>
      <c r="AZ7" s="241" t="s">
        <v>119</v>
      </c>
      <c r="BA7" s="221"/>
      <c r="BB7" s="221"/>
      <c r="BC7" s="221"/>
      <c r="BD7" s="221"/>
      <c r="BE7" s="221"/>
      <c r="BF7" s="221"/>
      <c r="BG7" s="221"/>
      <c r="BH7" s="221"/>
      <c r="BI7" s="221"/>
      <c r="BJ7" s="221"/>
      <c r="BK7" s="221"/>
      <c r="BL7" s="221"/>
      <c r="BM7" s="221"/>
      <c r="BN7" s="221"/>
      <c r="BO7" s="222"/>
      <c r="BP7" s="598" t="s">
        <v>120</v>
      </c>
      <c r="BQ7" s="599"/>
      <c r="BR7" s="599"/>
      <c r="BS7" s="599"/>
      <c r="BT7" s="599"/>
      <c r="BU7" s="599"/>
      <c r="BV7" s="599"/>
      <c r="BW7" s="599"/>
      <c r="BX7" s="600"/>
      <c r="BY7" s="608">
        <v>246.31</v>
      </c>
      <c r="BZ7" s="609"/>
      <c r="CA7" s="609"/>
      <c r="CB7" s="610"/>
      <c r="CC7" s="226">
        <v>1</v>
      </c>
      <c r="CD7" s="227"/>
      <c r="CE7" s="228"/>
      <c r="CF7" s="226">
        <f t="shared" si="0"/>
        <v>246.31</v>
      </c>
      <c r="CG7" s="227"/>
      <c r="CH7" s="227"/>
      <c r="CI7" s="227"/>
      <c r="CJ7" s="227"/>
      <c r="CK7" s="227"/>
      <c r="CL7" s="228"/>
      <c r="CM7" s="226">
        <f t="shared" si="1"/>
        <v>1170470.31</v>
      </c>
      <c r="CN7" s="227"/>
      <c r="CO7" s="227"/>
      <c r="CP7" s="227"/>
      <c r="CQ7" s="227"/>
      <c r="CR7" s="227"/>
      <c r="CS7" s="227"/>
      <c r="CT7" s="228"/>
      <c r="CU7" s="13" t="s">
        <v>11</v>
      </c>
      <c r="CV7" s="14" t="s">
        <v>12</v>
      </c>
      <c r="CW7" s="14" t="s">
        <v>13</v>
      </c>
      <c r="CX7" s="14" t="s">
        <v>14</v>
      </c>
      <c r="CY7" s="429">
        <f t="shared" si="2"/>
        <v>2829529.69</v>
      </c>
      <c r="CZ7" s="429"/>
      <c r="DA7" s="429"/>
      <c r="DB7" s="429"/>
      <c r="DC7" s="429"/>
      <c r="DD7" s="429"/>
      <c r="DE7" s="429"/>
      <c r="DF7" s="1" t="s">
        <v>203</v>
      </c>
    </row>
    <row r="8" spans="1:110" ht="30" customHeight="1" thickBot="1" x14ac:dyDescent="0.2">
      <c r="B8" s="559">
        <v>45119</v>
      </c>
      <c r="C8" s="560"/>
      <c r="D8" s="560"/>
      <c r="E8" s="560"/>
      <c r="F8" s="561"/>
      <c r="G8" s="758">
        <v>35</v>
      </c>
      <c r="H8" s="630"/>
      <c r="I8" s="630"/>
      <c r="J8" s="630"/>
      <c r="K8" s="630"/>
      <c r="L8" s="759"/>
      <c r="M8" s="220" t="s">
        <v>72</v>
      </c>
      <c r="N8" s="565"/>
      <c r="O8" s="565"/>
      <c r="P8" s="565"/>
      <c r="Q8" s="565"/>
      <c r="R8" s="565"/>
      <c r="S8" s="566"/>
      <c r="T8" s="567"/>
      <c r="U8" s="568"/>
      <c r="V8" s="569"/>
      <c r="W8" s="567">
        <v>45169</v>
      </c>
      <c r="X8" s="568"/>
      <c r="Y8" s="569"/>
      <c r="Z8" s="220" t="s">
        <v>149</v>
      </c>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5"/>
      <c r="AY8" s="566"/>
      <c r="AZ8" s="760" t="s">
        <v>173</v>
      </c>
      <c r="BA8" s="632"/>
      <c r="BB8" s="632"/>
      <c r="BC8" s="632"/>
      <c r="BD8" s="632"/>
      <c r="BE8" s="632"/>
      <c r="BF8" s="632"/>
      <c r="BG8" s="632"/>
      <c r="BH8" s="632"/>
      <c r="BI8" s="632"/>
      <c r="BJ8" s="632"/>
      <c r="BK8" s="632"/>
      <c r="BL8" s="632"/>
      <c r="BM8" s="632"/>
      <c r="BN8" s="632"/>
      <c r="BO8" s="761"/>
      <c r="BP8" s="220" t="s">
        <v>150</v>
      </c>
      <c r="BQ8" s="565"/>
      <c r="BR8" s="565"/>
      <c r="BS8" s="565"/>
      <c r="BT8" s="565"/>
      <c r="BU8" s="565"/>
      <c r="BV8" s="565"/>
      <c r="BW8" s="565"/>
      <c r="BX8" s="566"/>
      <c r="BY8" s="555">
        <v>130514</v>
      </c>
      <c r="BZ8" s="556"/>
      <c r="CA8" s="556"/>
      <c r="CB8" s="557"/>
      <c r="CC8" s="555">
        <v>1</v>
      </c>
      <c r="CD8" s="556"/>
      <c r="CE8" s="557"/>
      <c r="CF8" s="555">
        <f t="shared" si="0"/>
        <v>130514</v>
      </c>
      <c r="CG8" s="556"/>
      <c r="CH8" s="556"/>
      <c r="CI8" s="556"/>
      <c r="CJ8" s="556"/>
      <c r="CK8" s="556"/>
      <c r="CL8" s="557"/>
      <c r="CM8" s="555">
        <f t="shared" si="1"/>
        <v>1300984.31</v>
      </c>
      <c r="CN8" s="556"/>
      <c r="CO8" s="556"/>
      <c r="CP8" s="556"/>
      <c r="CQ8" s="556"/>
      <c r="CR8" s="556"/>
      <c r="CS8" s="556"/>
      <c r="CT8" s="557"/>
      <c r="CU8" s="88" t="s">
        <v>11</v>
      </c>
      <c r="CV8" s="89" t="s">
        <v>12</v>
      </c>
      <c r="CW8" s="89" t="s">
        <v>13</v>
      </c>
      <c r="CX8" s="89" t="s">
        <v>14</v>
      </c>
      <c r="CY8" s="558">
        <f t="shared" si="2"/>
        <v>2699015.69</v>
      </c>
      <c r="CZ8" s="558"/>
      <c r="DA8" s="558"/>
      <c r="DB8" s="558"/>
      <c r="DC8" s="558"/>
      <c r="DD8" s="558"/>
      <c r="DE8" s="558"/>
      <c r="DF8" s="121">
        <v>2186822</v>
      </c>
    </row>
    <row r="9" spans="1:110" ht="30" customHeight="1" thickTop="1" x14ac:dyDescent="0.15">
      <c r="B9" s="740">
        <v>45166</v>
      </c>
      <c r="C9" s="741"/>
      <c r="D9" s="741"/>
      <c r="E9" s="741"/>
      <c r="F9" s="742"/>
      <c r="G9" s="743">
        <v>578</v>
      </c>
      <c r="H9" s="744"/>
      <c r="I9" s="744"/>
      <c r="J9" s="744"/>
      <c r="K9" s="744"/>
      <c r="L9" s="745"/>
      <c r="M9" s="746" t="s">
        <v>192</v>
      </c>
      <c r="N9" s="747"/>
      <c r="O9" s="747"/>
      <c r="P9" s="747"/>
      <c r="Q9" s="747"/>
      <c r="R9" s="747"/>
      <c r="S9" s="748"/>
      <c r="T9" s="749"/>
      <c r="U9" s="750"/>
      <c r="V9" s="751"/>
      <c r="W9" s="749"/>
      <c r="X9" s="750"/>
      <c r="Y9" s="751"/>
      <c r="Z9" s="752" t="s">
        <v>190</v>
      </c>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4"/>
      <c r="AZ9" s="755"/>
      <c r="BA9" s="756"/>
      <c r="BB9" s="756"/>
      <c r="BC9" s="756"/>
      <c r="BD9" s="756"/>
      <c r="BE9" s="756"/>
      <c r="BF9" s="756"/>
      <c r="BG9" s="756"/>
      <c r="BH9" s="756"/>
      <c r="BI9" s="756"/>
      <c r="BJ9" s="756"/>
      <c r="BK9" s="756"/>
      <c r="BL9" s="756"/>
      <c r="BM9" s="756"/>
      <c r="BN9" s="756"/>
      <c r="BO9" s="757"/>
      <c r="BP9" s="746" t="s">
        <v>59</v>
      </c>
      <c r="BQ9" s="747"/>
      <c r="BR9" s="747"/>
      <c r="BS9" s="747"/>
      <c r="BT9" s="747"/>
      <c r="BU9" s="747"/>
      <c r="BV9" s="747"/>
      <c r="BW9" s="747"/>
      <c r="BX9" s="748"/>
      <c r="BY9" s="736">
        <v>642708</v>
      </c>
      <c r="BZ9" s="737"/>
      <c r="CA9" s="737"/>
      <c r="CB9" s="738"/>
      <c r="CC9" s="736">
        <v>1</v>
      </c>
      <c r="CD9" s="737"/>
      <c r="CE9" s="738"/>
      <c r="CF9" s="736">
        <f t="shared" si="0"/>
        <v>642708</v>
      </c>
      <c r="CG9" s="737"/>
      <c r="CH9" s="737"/>
      <c r="CI9" s="737"/>
      <c r="CJ9" s="737"/>
      <c r="CK9" s="737"/>
      <c r="CL9" s="738"/>
      <c r="CM9" s="736">
        <f t="shared" si="1"/>
        <v>1943692.31</v>
      </c>
      <c r="CN9" s="737"/>
      <c r="CO9" s="737"/>
      <c r="CP9" s="737"/>
      <c r="CQ9" s="737"/>
      <c r="CR9" s="737"/>
      <c r="CS9" s="737"/>
      <c r="CT9" s="738"/>
      <c r="CU9" s="119" t="s">
        <v>11</v>
      </c>
      <c r="CV9" s="120" t="s">
        <v>12</v>
      </c>
      <c r="CW9" s="120" t="s">
        <v>13</v>
      </c>
      <c r="CX9" s="120" t="s">
        <v>14</v>
      </c>
      <c r="CY9" s="739">
        <f t="shared" si="2"/>
        <v>2056307.69</v>
      </c>
      <c r="CZ9" s="739"/>
      <c r="DA9" s="739"/>
      <c r="DB9" s="739"/>
      <c r="DC9" s="739"/>
      <c r="DD9" s="739"/>
      <c r="DE9" s="739"/>
    </row>
    <row r="10" spans="1:110" ht="30" customHeight="1" x14ac:dyDescent="0.15">
      <c r="B10" s="217">
        <v>45169</v>
      </c>
      <c r="C10" s="218"/>
      <c r="D10" s="218"/>
      <c r="E10" s="218"/>
      <c r="F10" s="219"/>
      <c r="G10" s="283">
        <v>46</v>
      </c>
      <c r="H10" s="284"/>
      <c r="I10" s="284"/>
      <c r="J10" s="284"/>
      <c r="K10" s="284"/>
      <c r="L10" s="285"/>
      <c r="M10" s="241" t="s">
        <v>192</v>
      </c>
      <c r="N10" s="221"/>
      <c r="O10" s="221"/>
      <c r="P10" s="221"/>
      <c r="Q10" s="221"/>
      <c r="R10" s="221"/>
      <c r="S10" s="222"/>
      <c r="T10" s="229"/>
      <c r="U10" s="230"/>
      <c r="V10" s="231"/>
      <c r="W10" s="229"/>
      <c r="X10" s="230"/>
      <c r="Y10" s="231"/>
      <c r="Z10" s="241" t="s">
        <v>185</v>
      </c>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2"/>
      <c r="AZ10" s="232"/>
      <c r="BA10" s="233"/>
      <c r="BB10" s="233"/>
      <c r="BC10" s="233"/>
      <c r="BD10" s="233"/>
      <c r="BE10" s="233"/>
      <c r="BF10" s="233"/>
      <c r="BG10" s="233"/>
      <c r="BH10" s="233"/>
      <c r="BI10" s="233"/>
      <c r="BJ10" s="233"/>
      <c r="BK10" s="233"/>
      <c r="BL10" s="233"/>
      <c r="BM10" s="233"/>
      <c r="BN10" s="233"/>
      <c r="BO10" s="234"/>
      <c r="BP10" s="241" t="s">
        <v>79</v>
      </c>
      <c r="BQ10" s="221"/>
      <c r="BR10" s="221"/>
      <c r="BS10" s="221"/>
      <c r="BT10" s="221"/>
      <c r="BU10" s="221"/>
      <c r="BV10" s="221"/>
      <c r="BW10" s="221"/>
      <c r="BX10" s="222"/>
      <c r="BY10" s="226">
        <v>93500</v>
      </c>
      <c r="BZ10" s="227"/>
      <c r="CA10" s="227"/>
      <c r="CB10" s="228"/>
      <c r="CC10" s="226">
        <v>1</v>
      </c>
      <c r="CD10" s="227"/>
      <c r="CE10" s="228"/>
      <c r="CF10" s="226">
        <f t="shared" si="0"/>
        <v>93500</v>
      </c>
      <c r="CG10" s="227"/>
      <c r="CH10" s="227"/>
      <c r="CI10" s="227"/>
      <c r="CJ10" s="227"/>
      <c r="CK10" s="227"/>
      <c r="CL10" s="228"/>
      <c r="CM10" s="226">
        <f t="shared" si="1"/>
        <v>2037192.31</v>
      </c>
      <c r="CN10" s="227"/>
      <c r="CO10" s="227"/>
      <c r="CP10" s="227"/>
      <c r="CQ10" s="227"/>
      <c r="CR10" s="227"/>
      <c r="CS10" s="227"/>
      <c r="CT10" s="228"/>
      <c r="CU10" s="13" t="s">
        <v>11</v>
      </c>
      <c r="CV10" s="14" t="s">
        <v>12</v>
      </c>
      <c r="CW10" s="14" t="s">
        <v>13</v>
      </c>
      <c r="CX10" s="14" t="s">
        <v>14</v>
      </c>
      <c r="CY10" s="429">
        <f t="shared" si="2"/>
        <v>1962807.69</v>
      </c>
      <c r="CZ10" s="429"/>
      <c r="DA10" s="429"/>
      <c r="DB10" s="429"/>
      <c r="DC10" s="429"/>
      <c r="DD10" s="429"/>
      <c r="DE10" s="429"/>
    </row>
    <row r="11" spans="1:110" ht="30" customHeight="1" x14ac:dyDescent="0.15">
      <c r="B11" s="217"/>
      <c r="C11" s="218"/>
      <c r="D11" s="218"/>
      <c r="E11" s="218"/>
      <c r="F11" s="219"/>
      <c r="G11" s="283">
        <v>630</v>
      </c>
      <c r="H11" s="284"/>
      <c r="I11" s="284"/>
      <c r="J11" s="284"/>
      <c r="K11" s="284"/>
      <c r="L11" s="285"/>
      <c r="M11" s="241"/>
      <c r="N11" s="221"/>
      <c r="O11" s="221"/>
      <c r="P11" s="221"/>
      <c r="Q11" s="221"/>
      <c r="R11" s="221"/>
      <c r="S11" s="222"/>
      <c r="T11" s="229"/>
      <c r="U11" s="230"/>
      <c r="V11" s="231"/>
      <c r="W11" s="229"/>
      <c r="X11" s="230"/>
      <c r="Y11" s="231"/>
      <c r="Z11" s="275" t="s">
        <v>191</v>
      </c>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7"/>
      <c r="AZ11" s="232"/>
      <c r="BA11" s="233"/>
      <c r="BB11" s="233"/>
      <c r="BC11" s="233"/>
      <c r="BD11" s="233"/>
      <c r="BE11" s="233"/>
      <c r="BF11" s="233"/>
      <c r="BG11" s="233"/>
      <c r="BH11" s="233"/>
      <c r="BI11" s="233"/>
      <c r="BJ11" s="233"/>
      <c r="BK11" s="233"/>
      <c r="BL11" s="233"/>
      <c r="BM11" s="233"/>
      <c r="BN11" s="233"/>
      <c r="BO11" s="234"/>
      <c r="BP11" s="241" t="s">
        <v>196</v>
      </c>
      <c r="BQ11" s="221"/>
      <c r="BR11" s="221"/>
      <c r="BS11" s="221"/>
      <c r="BT11" s="221"/>
      <c r="BU11" s="221"/>
      <c r="BV11" s="221"/>
      <c r="BW11" s="221"/>
      <c r="BX11" s="222"/>
      <c r="BY11" s="226">
        <v>1870000</v>
      </c>
      <c r="BZ11" s="227"/>
      <c r="CA11" s="227"/>
      <c r="CB11" s="228"/>
      <c r="CC11" s="226">
        <v>1</v>
      </c>
      <c r="CD11" s="227"/>
      <c r="CE11" s="228"/>
      <c r="CF11" s="226">
        <f t="shared" si="0"/>
        <v>1870000</v>
      </c>
      <c r="CG11" s="227"/>
      <c r="CH11" s="227"/>
      <c r="CI11" s="227"/>
      <c r="CJ11" s="227"/>
      <c r="CK11" s="227"/>
      <c r="CL11" s="228"/>
      <c r="CM11" s="226">
        <f t="shared" si="1"/>
        <v>3907192.31</v>
      </c>
      <c r="CN11" s="227"/>
      <c r="CO11" s="227"/>
      <c r="CP11" s="227"/>
      <c r="CQ11" s="227"/>
      <c r="CR11" s="227"/>
      <c r="CS11" s="227"/>
      <c r="CT11" s="228"/>
      <c r="CU11" s="13" t="s">
        <v>11</v>
      </c>
      <c r="CV11" s="14" t="s">
        <v>12</v>
      </c>
      <c r="CW11" s="14" t="s">
        <v>13</v>
      </c>
      <c r="CX11" s="14" t="s">
        <v>14</v>
      </c>
      <c r="CY11" s="429">
        <f t="shared" si="2"/>
        <v>92807.689999999944</v>
      </c>
      <c r="CZ11" s="429"/>
      <c r="DA11" s="429"/>
      <c r="DB11" s="429"/>
      <c r="DC11" s="429"/>
      <c r="DD11" s="429"/>
      <c r="DE11" s="429"/>
    </row>
    <row r="12" spans="1:110" s="116" customFormat="1" ht="30" customHeight="1" x14ac:dyDescent="0.15">
      <c r="A12" s="12"/>
      <c r="B12" s="708">
        <v>45114</v>
      </c>
      <c r="C12" s="709"/>
      <c r="D12" s="709"/>
      <c r="E12" s="709"/>
      <c r="F12" s="710"/>
      <c r="G12" s="723"/>
      <c r="H12" s="724"/>
      <c r="I12" s="724"/>
      <c r="J12" s="724"/>
      <c r="K12" s="724"/>
      <c r="L12" s="725"/>
      <c r="M12" s="726" t="s">
        <v>19</v>
      </c>
      <c r="N12" s="727"/>
      <c r="O12" s="727"/>
      <c r="P12" s="727"/>
      <c r="Q12" s="727"/>
      <c r="R12" s="727"/>
      <c r="S12" s="728"/>
      <c r="T12" s="595"/>
      <c r="U12" s="596"/>
      <c r="V12" s="597"/>
      <c r="W12" s="595"/>
      <c r="X12" s="596"/>
      <c r="Y12" s="597"/>
      <c r="Z12" s="726" t="s">
        <v>195</v>
      </c>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8"/>
      <c r="AZ12" s="729" t="s">
        <v>197</v>
      </c>
      <c r="BA12" s="730"/>
      <c r="BB12" s="730"/>
      <c r="BC12" s="730"/>
      <c r="BD12" s="730"/>
      <c r="BE12" s="730"/>
      <c r="BF12" s="730"/>
      <c r="BG12" s="730"/>
      <c r="BH12" s="730"/>
      <c r="BI12" s="730"/>
      <c r="BJ12" s="730"/>
      <c r="BK12" s="730"/>
      <c r="BL12" s="730"/>
      <c r="BM12" s="730"/>
      <c r="BN12" s="730"/>
      <c r="BO12" s="731"/>
      <c r="BP12" s="726"/>
      <c r="BQ12" s="727"/>
      <c r="BR12" s="727"/>
      <c r="BS12" s="727"/>
      <c r="BT12" s="727"/>
      <c r="BU12" s="727"/>
      <c r="BV12" s="727"/>
      <c r="BW12" s="727"/>
      <c r="BX12" s="728"/>
      <c r="BY12" s="732">
        <v>549407</v>
      </c>
      <c r="BZ12" s="733"/>
      <c r="CA12" s="733"/>
      <c r="CB12" s="734"/>
      <c r="CC12" s="732">
        <v>1</v>
      </c>
      <c r="CD12" s="733"/>
      <c r="CE12" s="734"/>
      <c r="CF12" s="732">
        <f t="shared" si="0"/>
        <v>549407</v>
      </c>
      <c r="CG12" s="733"/>
      <c r="CH12" s="733"/>
      <c r="CI12" s="733"/>
      <c r="CJ12" s="733"/>
      <c r="CK12" s="733"/>
      <c r="CL12" s="734"/>
      <c r="CM12" s="732">
        <f t="shared" si="1"/>
        <v>4456599.3100000005</v>
      </c>
      <c r="CN12" s="733"/>
      <c r="CO12" s="733"/>
      <c r="CP12" s="733"/>
      <c r="CQ12" s="733"/>
      <c r="CR12" s="733"/>
      <c r="CS12" s="733"/>
      <c r="CT12" s="734"/>
      <c r="CU12" s="117" t="s">
        <v>11</v>
      </c>
      <c r="CV12" s="118" t="s">
        <v>12</v>
      </c>
      <c r="CW12" s="118" t="s">
        <v>13</v>
      </c>
      <c r="CX12" s="118" t="s">
        <v>14</v>
      </c>
      <c r="CY12" s="735">
        <f t="shared" si="2"/>
        <v>-456599.31000000052</v>
      </c>
      <c r="CZ12" s="735"/>
      <c r="DA12" s="735"/>
      <c r="DB12" s="735"/>
      <c r="DC12" s="735"/>
      <c r="DD12" s="735"/>
      <c r="DE12" s="735"/>
      <c r="DF12" s="12"/>
    </row>
    <row r="13" spans="1:110" ht="30" customHeight="1" x14ac:dyDescent="0.15">
      <c r="B13" s="628"/>
      <c r="C13" s="628"/>
      <c r="D13" s="628"/>
      <c r="E13" s="628"/>
      <c r="F13" s="628"/>
      <c r="G13" s="629"/>
      <c r="H13" s="629"/>
      <c r="I13" s="629"/>
      <c r="J13" s="629"/>
      <c r="K13" s="629"/>
      <c r="L13" s="86"/>
      <c r="M13" s="630"/>
      <c r="N13" s="630"/>
      <c r="O13" s="630"/>
      <c r="P13" s="630"/>
      <c r="Q13" s="630"/>
      <c r="R13" s="630"/>
      <c r="S13" s="87"/>
      <c r="T13" s="568"/>
      <c r="U13" s="568"/>
      <c r="V13" s="568"/>
      <c r="W13" s="568"/>
      <c r="X13" s="568"/>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631"/>
      <c r="AZ13" s="631"/>
      <c r="BA13" s="631"/>
      <c r="BB13" s="631"/>
      <c r="BC13" s="631"/>
      <c r="BD13" s="631"/>
      <c r="BE13" s="631"/>
      <c r="BF13" s="631"/>
      <c r="BG13" s="631"/>
      <c r="BH13" s="631"/>
      <c r="BI13" s="631"/>
      <c r="BJ13" s="631"/>
      <c r="BK13" s="631"/>
      <c r="BL13" s="631"/>
      <c r="BM13" s="631"/>
      <c r="BN13" s="631"/>
      <c r="BO13" s="632"/>
      <c r="BP13" s="632"/>
      <c r="BQ13" s="632"/>
      <c r="BR13" s="632"/>
      <c r="BS13" s="632"/>
      <c r="BT13" s="632"/>
      <c r="BU13" s="632"/>
      <c r="BV13" s="632"/>
      <c r="BW13" s="632"/>
      <c r="BX13" s="633"/>
      <c r="BY13" s="633"/>
      <c r="BZ13" s="633"/>
      <c r="CA13" s="633"/>
      <c r="CB13" s="633"/>
      <c r="CC13" s="633"/>
      <c r="CD13" s="633"/>
      <c r="CE13" s="721">
        <f>SUM(CF4:CL8)</f>
        <v>1300984.31</v>
      </c>
      <c r="CF13" s="721"/>
      <c r="CG13" s="721"/>
      <c r="CH13" s="721"/>
      <c r="CI13" s="721"/>
      <c r="CJ13" s="721"/>
      <c r="CK13" s="721"/>
      <c r="CL13" s="556"/>
      <c r="CM13" s="556"/>
      <c r="CN13" s="556"/>
      <c r="CO13" s="556"/>
      <c r="CP13" s="556"/>
      <c r="CQ13" s="556"/>
      <c r="CR13" s="556"/>
      <c r="CS13" s="556"/>
      <c r="CT13" s="31" t="s">
        <v>11</v>
      </c>
      <c r="CU13" s="32" t="s">
        <v>12</v>
      </c>
      <c r="CV13" s="32" t="s">
        <v>13</v>
      </c>
      <c r="CW13" s="32" t="s">
        <v>14</v>
      </c>
      <c r="CX13" s="722"/>
      <c r="CY13" s="722"/>
      <c r="CZ13" s="722"/>
      <c r="DA13" s="722"/>
      <c r="DB13" s="722"/>
      <c r="DC13" s="722"/>
      <c r="DD13" s="722"/>
      <c r="DE13" s="722"/>
    </row>
    <row r="14" spans="1:110" s="3" customFormat="1" ht="30" customHeight="1" x14ac:dyDescent="0.15">
      <c r="A14" s="7"/>
      <c r="B14" s="384" t="s">
        <v>0</v>
      </c>
      <c r="C14" s="385"/>
      <c r="D14" s="385"/>
      <c r="E14" s="385"/>
      <c r="F14" s="386"/>
      <c r="G14" s="387" t="s">
        <v>78</v>
      </c>
      <c r="H14" s="388"/>
      <c r="I14" s="388"/>
      <c r="J14" s="388"/>
      <c r="K14" s="388"/>
      <c r="L14" s="389"/>
      <c r="M14" s="390" t="s">
        <v>2</v>
      </c>
      <c r="N14" s="391"/>
      <c r="O14" s="391"/>
      <c r="P14" s="391"/>
      <c r="Q14" s="391"/>
      <c r="R14" s="391"/>
      <c r="S14" s="392"/>
      <c r="T14" s="390" t="s">
        <v>75</v>
      </c>
      <c r="U14" s="391"/>
      <c r="V14" s="392"/>
      <c r="W14" s="403" t="s">
        <v>54</v>
      </c>
      <c r="X14" s="404"/>
      <c r="Y14" s="405"/>
      <c r="Z14" s="406" t="s">
        <v>3</v>
      </c>
      <c r="AA14" s="407"/>
      <c r="AB14" s="407"/>
      <c r="AC14" s="407"/>
      <c r="AD14" s="407"/>
      <c r="AE14" s="407"/>
      <c r="AF14" s="407"/>
      <c r="AG14" s="407"/>
      <c r="AH14" s="407"/>
      <c r="AI14" s="407"/>
      <c r="AJ14" s="407"/>
      <c r="AK14" s="407"/>
      <c r="AL14" s="407"/>
      <c r="AM14" s="407"/>
      <c r="AN14" s="407"/>
      <c r="AO14" s="407"/>
      <c r="AP14" s="407"/>
      <c r="AQ14" s="407"/>
      <c r="AR14" s="407"/>
      <c r="AS14" s="408" t="s">
        <v>4</v>
      </c>
      <c r="AT14" s="409"/>
      <c r="AU14" s="409"/>
      <c r="AV14" s="409"/>
      <c r="AW14" s="409"/>
      <c r="AX14" s="409"/>
      <c r="AY14" s="410"/>
      <c r="AZ14" s="397" t="s">
        <v>5</v>
      </c>
      <c r="BA14" s="398"/>
      <c r="BB14" s="398"/>
      <c r="BC14" s="398"/>
      <c r="BD14" s="398"/>
      <c r="BE14" s="398"/>
      <c r="BF14" s="398"/>
      <c r="BG14" s="398"/>
      <c r="BH14" s="398"/>
      <c r="BI14" s="398"/>
      <c r="BJ14" s="398"/>
      <c r="BK14" s="398"/>
      <c r="BL14" s="398"/>
      <c r="BM14" s="398"/>
      <c r="BN14" s="398"/>
      <c r="BO14" s="399"/>
      <c r="BP14" s="400" t="s">
        <v>6</v>
      </c>
      <c r="BQ14" s="401"/>
      <c r="BR14" s="401"/>
      <c r="BS14" s="401"/>
      <c r="BT14" s="401"/>
      <c r="BU14" s="401"/>
      <c r="BV14" s="401"/>
      <c r="BW14" s="401"/>
      <c r="BX14" s="402"/>
      <c r="BY14" s="393" t="s">
        <v>7</v>
      </c>
      <c r="BZ14" s="393"/>
      <c r="CA14" s="393"/>
      <c r="CB14" s="393"/>
      <c r="CC14" s="393" t="s">
        <v>8</v>
      </c>
      <c r="CD14" s="393"/>
      <c r="CE14" s="393"/>
      <c r="CF14" s="394" t="s">
        <v>9</v>
      </c>
      <c r="CG14" s="394"/>
      <c r="CH14" s="394"/>
      <c r="CI14" s="394"/>
      <c r="CJ14" s="394"/>
      <c r="CK14" s="394"/>
      <c r="CL14" s="394"/>
      <c r="CM14" s="395" t="s">
        <v>15</v>
      </c>
      <c r="CN14" s="395"/>
      <c r="CO14" s="395"/>
      <c r="CP14" s="395"/>
      <c r="CQ14" s="395"/>
      <c r="CR14" s="395"/>
      <c r="CS14" s="395"/>
      <c r="CT14" s="395"/>
      <c r="CU14" s="25" t="s">
        <v>1</v>
      </c>
      <c r="CV14" s="26" t="s">
        <v>26</v>
      </c>
      <c r="CW14" s="26" t="s">
        <v>27</v>
      </c>
      <c r="CX14" s="26" t="s">
        <v>10</v>
      </c>
      <c r="CY14" s="396" t="s">
        <v>20</v>
      </c>
      <c r="CZ14" s="396"/>
      <c r="DA14" s="396"/>
      <c r="DB14" s="396"/>
      <c r="DC14" s="396"/>
      <c r="DD14" s="396"/>
      <c r="DE14" s="396"/>
    </row>
    <row r="15" spans="1:110" ht="30" customHeight="1" x14ac:dyDescent="0.15">
      <c r="B15" s="217">
        <v>45021</v>
      </c>
      <c r="C15" s="218"/>
      <c r="D15" s="218"/>
      <c r="E15" s="218"/>
      <c r="F15" s="219"/>
      <c r="G15" s="283" t="s">
        <v>90</v>
      </c>
      <c r="H15" s="284"/>
      <c r="I15" s="284"/>
      <c r="J15" s="284"/>
      <c r="K15" s="284"/>
      <c r="L15" s="285"/>
      <c r="M15" s="241"/>
      <c r="N15" s="221"/>
      <c r="O15" s="221"/>
      <c r="P15" s="221"/>
      <c r="Q15" s="221"/>
      <c r="R15" s="221"/>
      <c r="S15" s="222"/>
      <c r="T15" s="229"/>
      <c r="U15" s="230"/>
      <c r="V15" s="231"/>
      <c r="W15" s="229">
        <v>45077</v>
      </c>
      <c r="X15" s="230"/>
      <c r="Y15" s="231"/>
      <c r="Z15" s="241" t="s">
        <v>157</v>
      </c>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2"/>
      <c r="AZ15" s="241"/>
      <c r="BA15" s="221"/>
      <c r="BB15" s="221"/>
      <c r="BC15" s="221"/>
      <c r="BD15" s="221"/>
      <c r="BE15" s="221"/>
      <c r="BF15" s="221"/>
      <c r="BG15" s="221"/>
      <c r="BH15" s="221"/>
      <c r="BI15" s="221"/>
      <c r="BJ15" s="221"/>
      <c r="BK15" s="221"/>
      <c r="BL15" s="221"/>
      <c r="BM15" s="221"/>
      <c r="BN15" s="221"/>
      <c r="BO15" s="222"/>
      <c r="BP15" s="601" t="s">
        <v>79</v>
      </c>
      <c r="BQ15" s="602"/>
      <c r="BR15" s="602"/>
      <c r="BS15" s="602"/>
      <c r="BT15" s="602"/>
      <c r="BU15" s="602"/>
      <c r="BV15" s="602"/>
      <c r="BW15" s="602"/>
      <c r="BX15" s="603"/>
      <c r="BY15" s="226">
        <v>297000</v>
      </c>
      <c r="BZ15" s="227"/>
      <c r="CA15" s="227"/>
      <c r="CB15" s="228"/>
      <c r="CC15" s="226">
        <v>1</v>
      </c>
      <c r="CD15" s="227"/>
      <c r="CE15" s="228"/>
      <c r="CF15" s="226">
        <f t="shared" ref="CF15:CF23" si="3">BY15*CC15</f>
        <v>297000</v>
      </c>
      <c r="CG15" s="227"/>
      <c r="CH15" s="227"/>
      <c r="CI15" s="227"/>
      <c r="CJ15" s="227"/>
      <c r="CK15" s="227"/>
      <c r="CL15" s="228"/>
      <c r="CM15" s="226">
        <f>CF15</f>
        <v>297000</v>
      </c>
      <c r="CN15" s="227"/>
      <c r="CO15" s="227"/>
      <c r="CP15" s="227"/>
      <c r="CQ15" s="227"/>
      <c r="CR15" s="227"/>
      <c r="CS15" s="227"/>
      <c r="CT15" s="228"/>
      <c r="CU15" s="13" t="s">
        <v>11</v>
      </c>
      <c r="CV15" s="14" t="s">
        <v>12</v>
      </c>
      <c r="CW15" s="14" t="s">
        <v>13</v>
      </c>
      <c r="CX15" s="14" t="s">
        <v>14</v>
      </c>
      <c r="CY15" s="429">
        <f>4000000-CM15</f>
        <v>3703000</v>
      </c>
      <c r="CZ15" s="429"/>
      <c r="DA15" s="429"/>
      <c r="DB15" s="429"/>
      <c r="DC15" s="429"/>
      <c r="DD15" s="429"/>
      <c r="DE15" s="429"/>
    </row>
    <row r="16" spans="1:110" ht="30" customHeight="1" x14ac:dyDescent="0.15">
      <c r="B16" s="217">
        <v>45021</v>
      </c>
      <c r="C16" s="218"/>
      <c r="D16" s="218"/>
      <c r="E16" s="218"/>
      <c r="F16" s="219"/>
      <c r="G16" s="283" t="s">
        <v>90</v>
      </c>
      <c r="H16" s="284"/>
      <c r="I16" s="284"/>
      <c r="J16" s="284"/>
      <c r="K16" s="284"/>
      <c r="L16" s="285"/>
      <c r="M16" s="241" t="s">
        <v>192</v>
      </c>
      <c r="N16" s="221"/>
      <c r="O16" s="221"/>
      <c r="P16" s="221"/>
      <c r="Q16" s="221"/>
      <c r="R16" s="221"/>
      <c r="S16" s="222"/>
      <c r="T16" s="229"/>
      <c r="U16" s="230"/>
      <c r="V16" s="231"/>
      <c r="W16" s="229">
        <v>45077</v>
      </c>
      <c r="X16" s="230"/>
      <c r="Y16" s="231"/>
      <c r="Z16" s="241" t="s">
        <v>58</v>
      </c>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2"/>
      <c r="AZ16" s="241"/>
      <c r="BA16" s="221"/>
      <c r="BB16" s="221"/>
      <c r="BC16" s="221"/>
      <c r="BD16" s="221"/>
      <c r="BE16" s="221"/>
      <c r="BF16" s="221"/>
      <c r="BG16" s="221"/>
      <c r="BH16" s="221"/>
      <c r="BI16" s="221"/>
      <c r="BJ16" s="221"/>
      <c r="BK16" s="221"/>
      <c r="BL16" s="221"/>
      <c r="BM16" s="221"/>
      <c r="BN16" s="221"/>
      <c r="BO16" s="222"/>
      <c r="BP16" s="275" t="s">
        <v>59</v>
      </c>
      <c r="BQ16" s="276"/>
      <c r="BR16" s="276"/>
      <c r="BS16" s="276"/>
      <c r="BT16" s="276"/>
      <c r="BU16" s="276"/>
      <c r="BV16" s="276"/>
      <c r="BW16" s="276"/>
      <c r="BX16" s="277"/>
      <c r="BY16" s="226">
        <v>719224</v>
      </c>
      <c r="BZ16" s="227"/>
      <c r="CA16" s="227"/>
      <c r="CB16" s="228"/>
      <c r="CC16" s="226">
        <v>1</v>
      </c>
      <c r="CD16" s="227"/>
      <c r="CE16" s="228"/>
      <c r="CF16" s="226">
        <f t="shared" si="3"/>
        <v>719224</v>
      </c>
      <c r="CG16" s="227"/>
      <c r="CH16" s="227"/>
      <c r="CI16" s="227"/>
      <c r="CJ16" s="227"/>
      <c r="CK16" s="227"/>
      <c r="CL16" s="228"/>
      <c r="CM16" s="226">
        <f t="shared" ref="CM16:CM23" si="4">CM15+CF16</f>
        <v>1016224</v>
      </c>
      <c r="CN16" s="227"/>
      <c r="CO16" s="227"/>
      <c r="CP16" s="227"/>
      <c r="CQ16" s="227"/>
      <c r="CR16" s="227"/>
      <c r="CS16" s="227"/>
      <c r="CT16" s="228"/>
      <c r="CU16" s="13" t="s">
        <v>11</v>
      </c>
      <c r="CV16" s="14" t="s">
        <v>12</v>
      </c>
      <c r="CW16" s="14" t="s">
        <v>13</v>
      </c>
      <c r="CX16" s="14" t="s">
        <v>14</v>
      </c>
      <c r="CY16" s="429">
        <f t="shared" ref="CY16:CY23" si="5">4000000-CM16</f>
        <v>2983776</v>
      </c>
      <c r="CZ16" s="429"/>
      <c r="DA16" s="429"/>
      <c r="DB16" s="429"/>
      <c r="DC16" s="429"/>
      <c r="DD16" s="429"/>
      <c r="DE16" s="429"/>
    </row>
    <row r="17" spans="1:110" ht="30" customHeight="1" x14ac:dyDescent="0.15">
      <c r="B17" s="217">
        <v>45068</v>
      </c>
      <c r="C17" s="218"/>
      <c r="D17" s="218"/>
      <c r="E17" s="218"/>
      <c r="F17" s="219"/>
      <c r="G17" s="283">
        <v>5</v>
      </c>
      <c r="H17" s="284"/>
      <c r="I17" s="284"/>
      <c r="J17" s="284"/>
      <c r="K17" s="284"/>
      <c r="L17" s="285"/>
      <c r="M17" s="241" t="s">
        <v>192</v>
      </c>
      <c r="N17" s="221"/>
      <c r="O17" s="221"/>
      <c r="P17" s="221"/>
      <c r="Q17" s="221"/>
      <c r="R17" s="221"/>
      <c r="S17" s="222"/>
      <c r="T17" s="229"/>
      <c r="U17" s="230"/>
      <c r="V17" s="231"/>
      <c r="W17" s="229">
        <v>45077</v>
      </c>
      <c r="X17" s="230"/>
      <c r="Y17" s="231"/>
      <c r="Z17" s="241" t="s">
        <v>77</v>
      </c>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2"/>
      <c r="AZ17" s="241"/>
      <c r="BA17" s="221"/>
      <c r="BB17" s="221"/>
      <c r="BC17" s="221"/>
      <c r="BD17" s="221"/>
      <c r="BE17" s="221"/>
      <c r="BF17" s="221"/>
      <c r="BG17" s="221"/>
      <c r="BH17" s="221"/>
      <c r="BI17" s="221"/>
      <c r="BJ17" s="221"/>
      <c r="BK17" s="221"/>
      <c r="BL17" s="221"/>
      <c r="BM17" s="221"/>
      <c r="BN17" s="221"/>
      <c r="BO17" s="222"/>
      <c r="BP17" s="241" t="s">
        <v>80</v>
      </c>
      <c r="BQ17" s="221"/>
      <c r="BR17" s="221"/>
      <c r="BS17" s="221"/>
      <c r="BT17" s="221"/>
      <c r="BU17" s="221"/>
      <c r="BV17" s="221"/>
      <c r="BW17" s="221"/>
      <c r="BX17" s="222"/>
      <c r="BY17" s="226">
        <v>154000</v>
      </c>
      <c r="BZ17" s="227"/>
      <c r="CA17" s="227"/>
      <c r="CB17" s="228"/>
      <c r="CC17" s="226">
        <v>1</v>
      </c>
      <c r="CD17" s="227"/>
      <c r="CE17" s="228"/>
      <c r="CF17" s="226">
        <f t="shared" si="3"/>
        <v>154000</v>
      </c>
      <c r="CG17" s="227"/>
      <c r="CH17" s="227"/>
      <c r="CI17" s="227"/>
      <c r="CJ17" s="227"/>
      <c r="CK17" s="227"/>
      <c r="CL17" s="228"/>
      <c r="CM17" s="226">
        <f t="shared" si="4"/>
        <v>1170224</v>
      </c>
      <c r="CN17" s="227"/>
      <c r="CO17" s="227"/>
      <c r="CP17" s="227"/>
      <c r="CQ17" s="227"/>
      <c r="CR17" s="227"/>
      <c r="CS17" s="227"/>
      <c r="CT17" s="228"/>
      <c r="CU17" s="13" t="s">
        <v>11</v>
      </c>
      <c r="CV17" s="14" t="s">
        <v>12</v>
      </c>
      <c r="CW17" s="14" t="s">
        <v>13</v>
      </c>
      <c r="CX17" s="14" t="s">
        <v>14</v>
      </c>
      <c r="CY17" s="429">
        <f t="shared" si="5"/>
        <v>2829776</v>
      </c>
      <c r="CZ17" s="429"/>
      <c r="DA17" s="429"/>
      <c r="DB17" s="429"/>
      <c r="DC17" s="429"/>
      <c r="DD17" s="429"/>
      <c r="DE17" s="429"/>
    </row>
    <row r="18" spans="1:110" ht="30" customHeight="1" x14ac:dyDescent="0.15">
      <c r="B18" s="217">
        <v>45037</v>
      </c>
      <c r="C18" s="218"/>
      <c r="D18" s="218"/>
      <c r="E18" s="218"/>
      <c r="F18" s="219"/>
      <c r="G18" s="362">
        <v>15</v>
      </c>
      <c r="H18" s="363"/>
      <c r="I18" s="363"/>
      <c r="J18" s="363"/>
      <c r="K18" s="363"/>
      <c r="L18" s="364"/>
      <c r="M18" s="241" t="s">
        <v>117</v>
      </c>
      <c r="N18" s="221"/>
      <c r="O18" s="221"/>
      <c r="P18" s="221"/>
      <c r="Q18" s="221"/>
      <c r="R18" s="221"/>
      <c r="S18" s="222"/>
      <c r="T18" s="229"/>
      <c r="U18" s="230"/>
      <c r="V18" s="231"/>
      <c r="W18" s="229">
        <v>45093</v>
      </c>
      <c r="X18" s="230"/>
      <c r="Y18" s="231"/>
      <c r="Z18" s="275" t="s">
        <v>121</v>
      </c>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2"/>
      <c r="AZ18" s="241" t="s">
        <v>119</v>
      </c>
      <c r="BA18" s="221"/>
      <c r="BB18" s="221"/>
      <c r="BC18" s="221"/>
      <c r="BD18" s="221"/>
      <c r="BE18" s="221"/>
      <c r="BF18" s="221"/>
      <c r="BG18" s="221"/>
      <c r="BH18" s="221"/>
      <c r="BI18" s="221"/>
      <c r="BJ18" s="221"/>
      <c r="BK18" s="221"/>
      <c r="BL18" s="221"/>
      <c r="BM18" s="221"/>
      <c r="BN18" s="221"/>
      <c r="BO18" s="222"/>
      <c r="BP18" s="598" t="s">
        <v>120</v>
      </c>
      <c r="BQ18" s="599"/>
      <c r="BR18" s="599"/>
      <c r="BS18" s="599"/>
      <c r="BT18" s="599"/>
      <c r="BU18" s="599"/>
      <c r="BV18" s="599"/>
      <c r="BW18" s="599"/>
      <c r="BX18" s="600"/>
      <c r="BY18" s="608">
        <v>246.31</v>
      </c>
      <c r="BZ18" s="609"/>
      <c r="CA18" s="609"/>
      <c r="CB18" s="610"/>
      <c r="CC18" s="226">
        <v>1</v>
      </c>
      <c r="CD18" s="227"/>
      <c r="CE18" s="228"/>
      <c r="CF18" s="226">
        <f t="shared" si="3"/>
        <v>246.31</v>
      </c>
      <c r="CG18" s="227"/>
      <c r="CH18" s="227"/>
      <c r="CI18" s="227"/>
      <c r="CJ18" s="227"/>
      <c r="CK18" s="227"/>
      <c r="CL18" s="228"/>
      <c r="CM18" s="226">
        <f t="shared" si="4"/>
        <v>1170470.31</v>
      </c>
      <c r="CN18" s="227"/>
      <c r="CO18" s="227"/>
      <c r="CP18" s="227"/>
      <c r="CQ18" s="227"/>
      <c r="CR18" s="227"/>
      <c r="CS18" s="227"/>
      <c r="CT18" s="228"/>
      <c r="CU18" s="13" t="s">
        <v>11</v>
      </c>
      <c r="CV18" s="14" t="s">
        <v>12</v>
      </c>
      <c r="CW18" s="14" t="s">
        <v>13</v>
      </c>
      <c r="CX18" s="14" t="s">
        <v>14</v>
      </c>
      <c r="CY18" s="429">
        <f t="shared" si="5"/>
        <v>2829529.69</v>
      </c>
      <c r="CZ18" s="429"/>
      <c r="DA18" s="429"/>
      <c r="DB18" s="429"/>
      <c r="DC18" s="429"/>
      <c r="DD18" s="429"/>
      <c r="DE18" s="429"/>
      <c r="DF18" s="1" t="s">
        <v>203</v>
      </c>
    </row>
    <row r="19" spans="1:110" ht="30" customHeight="1" thickBot="1" x14ac:dyDescent="0.2">
      <c r="B19" s="559">
        <v>45119</v>
      </c>
      <c r="C19" s="560"/>
      <c r="D19" s="560"/>
      <c r="E19" s="560"/>
      <c r="F19" s="561"/>
      <c r="G19" s="758">
        <v>35</v>
      </c>
      <c r="H19" s="630"/>
      <c r="I19" s="630"/>
      <c r="J19" s="630"/>
      <c r="K19" s="630"/>
      <c r="L19" s="759"/>
      <c r="M19" s="220" t="s">
        <v>72</v>
      </c>
      <c r="N19" s="565"/>
      <c r="O19" s="565"/>
      <c r="P19" s="565"/>
      <c r="Q19" s="565"/>
      <c r="R19" s="565"/>
      <c r="S19" s="566"/>
      <c r="T19" s="567"/>
      <c r="U19" s="568"/>
      <c r="V19" s="569"/>
      <c r="W19" s="567">
        <v>45169</v>
      </c>
      <c r="X19" s="568"/>
      <c r="Y19" s="569"/>
      <c r="Z19" s="220" t="s">
        <v>149</v>
      </c>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6"/>
      <c r="AZ19" s="760" t="s">
        <v>173</v>
      </c>
      <c r="BA19" s="632"/>
      <c r="BB19" s="632"/>
      <c r="BC19" s="632"/>
      <c r="BD19" s="632"/>
      <c r="BE19" s="632"/>
      <c r="BF19" s="632"/>
      <c r="BG19" s="632"/>
      <c r="BH19" s="632"/>
      <c r="BI19" s="632"/>
      <c r="BJ19" s="632"/>
      <c r="BK19" s="632"/>
      <c r="BL19" s="632"/>
      <c r="BM19" s="632"/>
      <c r="BN19" s="632"/>
      <c r="BO19" s="761"/>
      <c r="BP19" s="220" t="s">
        <v>150</v>
      </c>
      <c r="BQ19" s="565"/>
      <c r="BR19" s="565"/>
      <c r="BS19" s="565"/>
      <c r="BT19" s="565"/>
      <c r="BU19" s="565"/>
      <c r="BV19" s="565"/>
      <c r="BW19" s="565"/>
      <c r="BX19" s="566"/>
      <c r="BY19" s="555">
        <v>130514</v>
      </c>
      <c r="BZ19" s="556"/>
      <c r="CA19" s="556"/>
      <c r="CB19" s="557"/>
      <c r="CC19" s="555">
        <v>1</v>
      </c>
      <c r="CD19" s="556"/>
      <c r="CE19" s="557"/>
      <c r="CF19" s="555">
        <f t="shared" si="3"/>
        <v>130514</v>
      </c>
      <c r="CG19" s="556"/>
      <c r="CH19" s="556"/>
      <c r="CI19" s="556"/>
      <c r="CJ19" s="556"/>
      <c r="CK19" s="556"/>
      <c r="CL19" s="557"/>
      <c r="CM19" s="555">
        <f t="shared" si="4"/>
        <v>1300984.31</v>
      </c>
      <c r="CN19" s="556"/>
      <c r="CO19" s="556"/>
      <c r="CP19" s="556"/>
      <c r="CQ19" s="556"/>
      <c r="CR19" s="556"/>
      <c r="CS19" s="556"/>
      <c r="CT19" s="557"/>
      <c r="CU19" s="88" t="s">
        <v>11</v>
      </c>
      <c r="CV19" s="89" t="s">
        <v>12</v>
      </c>
      <c r="CW19" s="89" t="s">
        <v>13</v>
      </c>
      <c r="CX19" s="89" t="s">
        <v>14</v>
      </c>
      <c r="CY19" s="558">
        <f t="shared" si="5"/>
        <v>2699015.69</v>
      </c>
      <c r="CZ19" s="558"/>
      <c r="DA19" s="558"/>
      <c r="DB19" s="558"/>
      <c r="DC19" s="558"/>
      <c r="DD19" s="558"/>
      <c r="DE19" s="558"/>
      <c r="DF19" s="121">
        <v>2186822</v>
      </c>
    </row>
    <row r="20" spans="1:110" ht="30" customHeight="1" thickTop="1" x14ac:dyDescent="0.15">
      <c r="B20" s="740">
        <v>45166</v>
      </c>
      <c r="C20" s="741"/>
      <c r="D20" s="741"/>
      <c r="E20" s="741"/>
      <c r="F20" s="742"/>
      <c r="G20" s="743">
        <v>578</v>
      </c>
      <c r="H20" s="744"/>
      <c r="I20" s="744"/>
      <c r="J20" s="744"/>
      <c r="K20" s="744"/>
      <c r="L20" s="745"/>
      <c r="M20" s="746" t="s">
        <v>192</v>
      </c>
      <c r="N20" s="747"/>
      <c r="O20" s="747"/>
      <c r="P20" s="747"/>
      <c r="Q20" s="747"/>
      <c r="R20" s="747"/>
      <c r="S20" s="748"/>
      <c r="T20" s="749"/>
      <c r="U20" s="750"/>
      <c r="V20" s="751"/>
      <c r="W20" s="749"/>
      <c r="X20" s="750"/>
      <c r="Y20" s="751"/>
      <c r="Z20" s="752" t="s">
        <v>190</v>
      </c>
      <c r="AA20" s="753"/>
      <c r="AB20" s="753"/>
      <c r="AC20" s="753"/>
      <c r="AD20" s="753"/>
      <c r="AE20" s="753"/>
      <c r="AF20" s="753"/>
      <c r="AG20" s="753"/>
      <c r="AH20" s="753"/>
      <c r="AI20" s="753"/>
      <c r="AJ20" s="753"/>
      <c r="AK20" s="753"/>
      <c r="AL20" s="753"/>
      <c r="AM20" s="753"/>
      <c r="AN20" s="753"/>
      <c r="AO20" s="753"/>
      <c r="AP20" s="753"/>
      <c r="AQ20" s="753"/>
      <c r="AR20" s="753"/>
      <c r="AS20" s="753"/>
      <c r="AT20" s="753"/>
      <c r="AU20" s="753"/>
      <c r="AV20" s="753"/>
      <c r="AW20" s="753"/>
      <c r="AX20" s="753"/>
      <c r="AY20" s="754"/>
      <c r="AZ20" s="755"/>
      <c r="BA20" s="756"/>
      <c r="BB20" s="756"/>
      <c r="BC20" s="756"/>
      <c r="BD20" s="756"/>
      <c r="BE20" s="756"/>
      <c r="BF20" s="756"/>
      <c r="BG20" s="756"/>
      <c r="BH20" s="756"/>
      <c r="BI20" s="756"/>
      <c r="BJ20" s="756"/>
      <c r="BK20" s="756"/>
      <c r="BL20" s="756"/>
      <c r="BM20" s="756"/>
      <c r="BN20" s="756"/>
      <c r="BO20" s="757"/>
      <c r="BP20" s="746" t="s">
        <v>59</v>
      </c>
      <c r="BQ20" s="747"/>
      <c r="BR20" s="747"/>
      <c r="BS20" s="747"/>
      <c r="BT20" s="747"/>
      <c r="BU20" s="747"/>
      <c r="BV20" s="747"/>
      <c r="BW20" s="747"/>
      <c r="BX20" s="748"/>
      <c r="BY20" s="736">
        <v>642708</v>
      </c>
      <c r="BZ20" s="737"/>
      <c r="CA20" s="737"/>
      <c r="CB20" s="738"/>
      <c r="CC20" s="736">
        <v>1</v>
      </c>
      <c r="CD20" s="737"/>
      <c r="CE20" s="738"/>
      <c r="CF20" s="736">
        <f t="shared" si="3"/>
        <v>642708</v>
      </c>
      <c r="CG20" s="737"/>
      <c r="CH20" s="737"/>
      <c r="CI20" s="737"/>
      <c r="CJ20" s="737"/>
      <c r="CK20" s="737"/>
      <c r="CL20" s="738"/>
      <c r="CM20" s="736">
        <f t="shared" si="4"/>
        <v>1943692.31</v>
      </c>
      <c r="CN20" s="737"/>
      <c r="CO20" s="737"/>
      <c r="CP20" s="737"/>
      <c r="CQ20" s="737"/>
      <c r="CR20" s="737"/>
      <c r="CS20" s="737"/>
      <c r="CT20" s="738"/>
      <c r="CU20" s="119" t="s">
        <v>11</v>
      </c>
      <c r="CV20" s="120" t="s">
        <v>12</v>
      </c>
      <c r="CW20" s="120" t="s">
        <v>13</v>
      </c>
      <c r="CX20" s="120" t="s">
        <v>14</v>
      </c>
      <c r="CY20" s="739">
        <f t="shared" si="5"/>
        <v>2056307.69</v>
      </c>
      <c r="CZ20" s="739"/>
      <c r="DA20" s="739"/>
      <c r="DB20" s="739"/>
      <c r="DC20" s="739"/>
      <c r="DD20" s="739"/>
      <c r="DE20" s="739"/>
    </row>
    <row r="21" spans="1:110" ht="30" customHeight="1" x14ac:dyDescent="0.15">
      <c r="B21" s="217">
        <v>45169</v>
      </c>
      <c r="C21" s="218"/>
      <c r="D21" s="218"/>
      <c r="E21" s="218"/>
      <c r="F21" s="219"/>
      <c r="G21" s="283">
        <v>46</v>
      </c>
      <c r="H21" s="284"/>
      <c r="I21" s="284"/>
      <c r="J21" s="284"/>
      <c r="K21" s="284"/>
      <c r="L21" s="285"/>
      <c r="M21" s="241" t="s">
        <v>192</v>
      </c>
      <c r="N21" s="221"/>
      <c r="O21" s="221"/>
      <c r="P21" s="221"/>
      <c r="Q21" s="221"/>
      <c r="R21" s="221"/>
      <c r="S21" s="222"/>
      <c r="T21" s="229"/>
      <c r="U21" s="230"/>
      <c r="V21" s="231"/>
      <c r="W21" s="229"/>
      <c r="X21" s="230"/>
      <c r="Y21" s="231"/>
      <c r="Z21" s="241" t="s">
        <v>185</v>
      </c>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2"/>
      <c r="AZ21" s="232"/>
      <c r="BA21" s="233"/>
      <c r="BB21" s="233"/>
      <c r="BC21" s="233"/>
      <c r="BD21" s="233"/>
      <c r="BE21" s="233"/>
      <c r="BF21" s="233"/>
      <c r="BG21" s="233"/>
      <c r="BH21" s="233"/>
      <c r="BI21" s="233"/>
      <c r="BJ21" s="233"/>
      <c r="BK21" s="233"/>
      <c r="BL21" s="233"/>
      <c r="BM21" s="233"/>
      <c r="BN21" s="233"/>
      <c r="BO21" s="234"/>
      <c r="BP21" s="241" t="s">
        <v>79</v>
      </c>
      <c r="BQ21" s="221"/>
      <c r="BR21" s="221"/>
      <c r="BS21" s="221"/>
      <c r="BT21" s="221"/>
      <c r="BU21" s="221"/>
      <c r="BV21" s="221"/>
      <c r="BW21" s="221"/>
      <c r="BX21" s="222"/>
      <c r="BY21" s="226">
        <v>93500</v>
      </c>
      <c r="BZ21" s="227"/>
      <c r="CA21" s="227"/>
      <c r="CB21" s="228"/>
      <c r="CC21" s="226">
        <v>1</v>
      </c>
      <c r="CD21" s="227"/>
      <c r="CE21" s="228"/>
      <c r="CF21" s="226">
        <f t="shared" si="3"/>
        <v>93500</v>
      </c>
      <c r="CG21" s="227"/>
      <c r="CH21" s="227"/>
      <c r="CI21" s="227"/>
      <c r="CJ21" s="227"/>
      <c r="CK21" s="227"/>
      <c r="CL21" s="228"/>
      <c r="CM21" s="226">
        <f t="shared" si="4"/>
        <v>2037192.31</v>
      </c>
      <c r="CN21" s="227"/>
      <c r="CO21" s="227"/>
      <c r="CP21" s="227"/>
      <c r="CQ21" s="227"/>
      <c r="CR21" s="227"/>
      <c r="CS21" s="227"/>
      <c r="CT21" s="228"/>
      <c r="CU21" s="13" t="s">
        <v>11</v>
      </c>
      <c r="CV21" s="14" t="s">
        <v>12</v>
      </c>
      <c r="CW21" s="14" t="s">
        <v>13</v>
      </c>
      <c r="CX21" s="14" t="s">
        <v>14</v>
      </c>
      <c r="CY21" s="429">
        <f t="shared" si="5"/>
        <v>1962807.69</v>
      </c>
      <c r="CZ21" s="429"/>
      <c r="DA21" s="429"/>
      <c r="DB21" s="429"/>
      <c r="DC21" s="429"/>
      <c r="DD21" s="429"/>
      <c r="DE21" s="429"/>
    </row>
    <row r="22" spans="1:110" ht="30" customHeight="1" x14ac:dyDescent="0.15">
      <c r="B22" s="217"/>
      <c r="C22" s="218"/>
      <c r="D22" s="218"/>
      <c r="E22" s="218"/>
      <c r="F22" s="219"/>
      <c r="G22" s="283">
        <v>630</v>
      </c>
      <c r="H22" s="284"/>
      <c r="I22" s="284"/>
      <c r="J22" s="284"/>
      <c r="K22" s="284"/>
      <c r="L22" s="285"/>
      <c r="M22" s="241"/>
      <c r="N22" s="221"/>
      <c r="O22" s="221"/>
      <c r="P22" s="221"/>
      <c r="Q22" s="221"/>
      <c r="R22" s="221"/>
      <c r="S22" s="222"/>
      <c r="T22" s="229"/>
      <c r="U22" s="230"/>
      <c r="V22" s="231"/>
      <c r="W22" s="229"/>
      <c r="X22" s="230"/>
      <c r="Y22" s="231"/>
      <c r="Z22" s="275" t="s">
        <v>191</v>
      </c>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7"/>
      <c r="AZ22" s="232"/>
      <c r="BA22" s="233"/>
      <c r="BB22" s="233"/>
      <c r="BC22" s="233"/>
      <c r="BD22" s="233"/>
      <c r="BE22" s="233"/>
      <c r="BF22" s="233"/>
      <c r="BG22" s="233"/>
      <c r="BH22" s="233"/>
      <c r="BI22" s="233"/>
      <c r="BJ22" s="233"/>
      <c r="BK22" s="233"/>
      <c r="BL22" s="233"/>
      <c r="BM22" s="233"/>
      <c r="BN22" s="233"/>
      <c r="BO22" s="234"/>
      <c r="BP22" s="241" t="s">
        <v>196</v>
      </c>
      <c r="BQ22" s="221"/>
      <c r="BR22" s="221"/>
      <c r="BS22" s="221"/>
      <c r="BT22" s="221"/>
      <c r="BU22" s="221"/>
      <c r="BV22" s="221"/>
      <c r="BW22" s="221"/>
      <c r="BX22" s="222"/>
      <c r="BY22" s="226">
        <v>1870000</v>
      </c>
      <c r="BZ22" s="227"/>
      <c r="CA22" s="227"/>
      <c r="CB22" s="228"/>
      <c r="CC22" s="226">
        <v>1</v>
      </c>
      <c r="CD22" s="227"/>
      <c r="CE22" s="228"/>
      <c r="CF22" s="226">
        <f t="shared" si="3"/>
        <v>1870000</v>
      </c>
      <c r="CG22" s="227"/>
      <c r="CH22" s="227"/>
      <c r="CI22" s="227"/>
      <c r="CJ22" s="227"/>
      <c r="CK22" s="227"/>
      <c r="CL22" s="228"/>
      <c r="CM22" s="226">
        <f t="shared" si="4"/>
        <v>3907192.31</v>
      </c>
      <c r="CN22" s="227"/>
      <c r="CO22" s="227"/>
      <c r="CP22" s="227"/>
      <c r="CQ22" s="227"/>
      <c r="CR22" s="227"/>
      <c r="CS22" s="227"/>
      <c r="CT22" s="228"/>
      <c r="CU22" s="13" t="s">
        <v>11</v>
      </c>
      <c r="CV22" s="14" t="s">
        <v>12</v>
      </c>
      <c r="CW22" s="14" t="s">
        <v>13</v>
      </c>
      <c r="CX22" s="14" t="s">
        <v>14</v>
      </c>
      <c r="CY22" s="429">
        <f t="shared" si="5"/>
        <v>92807.689999999944</v>
      </c>
      <c r="CZ22" s="429"/>
      <c r="DA22" s="429"/>
      <c r="DB22" s="429"/>
      <c r="DC22" s="429"/>
      <c r="DD22" s="429"/>
      <c r="DE22" s="429"/>
    </row>
    <row r="23" spans="1:110" s="116" customFormat="1" ht="30" customHeight="1" x14ac:dyDescent="0.15">
      <c r="A23" s="12"/>
      <c r="B23" s="708">
        <v>45114</v>
      </c>
      <c r="C23" s="709"/>
      <c r="D23" s="709"/>
      <c r="E23" s="709"/>
      <c r="F23" s="710"/>
      <c r="G23" s="723"/>
      <c r="H23" s="724"/>
      <c r="I23" s="724"/>
      <c r="J23" s="724"/>
      <c r="K23" s="724"/>
      <c r="L23" s="725"/>
      <c r="M23" s="726" t="s">
        <v>19</v>
      </c>
      <c r="N23" s="727"/>
      <c r="O23" s="727"/>
      <c r="P23" s="727"/>
      <c r="Q23" s="727"/>
      <c r="R23" s="727"/>
      <c r="S23" s="728"/>
      <c r="T23" s="595"/>
      <c r="U23" s="596"/>
      <c r="V23" s="597"/>
      <c r="W23" s="595"/>
      <c r="X23" s="596"/>
      <c r="Y23" s="597"/>
      <c r="Z23" s="726" t="s">
        <v>195</v>
      </c>
      <c r="AA23" s="727"/>
      <c r="AB23" s="727"/>
      <c r="AC23" s="727"/>
      <c r="AD23" s="727"/>
      <c r="AE23" s="727"/>
      <c r="AF23" s="727"/>
      <c r="AG23" s="727"/>
      <c r="AH23" s="727"/>
      <c r="AI23" s="727"/>
      <c r="AJ23" s="727"/>
      <c r="AK23" s="727"/>
      <c r="AL23" s="727"/>
      <c r="AM23" s="727"/>
      <c r="AN23" s="727"/>
      <c r="AO23" s="727"/>
      <c r="AP23" s="727"/>
      <c r="AQ23" s="727"/>
      <c r="AR23" s="727"/>
      <c r="AS23" s="727"/>
      <c r="AT23" s="727"/>
      <c r="AU23" s="727"/>
      <c r="AV23" s="727"/>
      <c r="AW23" s="727"/>
      <c r="AX23" s="727"/>
      <c r="AY23" s="728"/>
      <c r="AZ23" s="729" t="s">
        <v>197</v>
      </c>
      <c r="BA23" s="730"/>
      <c r="BB23" s="730"/>
      <c r="BC23" s="730"/>
      <c r="BD23" s="730"/>
      <c r="BE23" s="730"/>
      <c r="BF23" s="730"/>
      <c r="BG23" s="730"/>
      <c r="BH23" s="730"/>
      <c r="BI23" s="730"/>
      <c r="BJ23" s="730"/>
      <c r="BK23" s="730"/>
      <c r="BL23" s="730"/>
      <c r="BM23" s="730"/>
      <c r="BN23" s="730"/>
      <c r="BO23" s="731"/>
      <c r="BP23" s="726"/>
      <c r="BQ23" s="727"/>
      <c r="BR23" s="727"/>
      <c r="BS23" s="727"/>
      <c r="BT23" s="727"/>
      <c r="BU23" s="727"/>
      <c r="BV23" s="727"/>
      <c r="BW23" s="727"/>
      <c r="BX23" s="728"/>
      <c r="BY23" s="732">
        <v>549407</v>
      </c>
      <c r="BZ23" s="733"/>
      <c r="CA23" s="733"/>
      <c r="CB23" s="734"/>
      <c r="CC23" s="732">
        <v>1</v>
      </c>
      <c r="CD23" s="733"/>
      <c r="CE23" s="734"/>
      <c r="CF23" s="732">
        <f t="shared" si="3"/>
        <v>549407</v>
      </c>
      <c r="CG23" s="733"/>
      <c r="CH23" s="733"/>
      <c r="CI23" s="733"/>
      <c r="CJ23" s="733"/>
      <c r="CK23" s="733"/>
      <c r="CL23" s="734"/>
      <c r="CM23" s="732">
        <f t="shared" si="4"/>
        <v>4456599.3100000005</v>
      </c>
      <c r="CN23" s="733"/>
      <c r="CO23" s="733"/>
      <c r="CP23" s="733"/>
      <c r="CQ23" s="733"/>
      <c r="CR23" s="733"/>
      <c r="CS23" s="733"/>
      <c r="CT23" s="734"/>
      <c r="CU23" s="117" t="s">
        <v>11</v>
      </c>
      <c r="CV23" s="118" t="s">
        <v>12</v>
      </c>
      <c r="CW23" s="118" t="s">
        <v>13</v>
      </c>
      <c r="CX23" s="118" t="s">
        <v>14</v>
      </c>
      <c r="CY23" s="735">
        <f t="shared" si="5"/>
        <v>-456599.31000000052</v>
      </c>
      <c r="CZ23" s="735"/>
      <c r="DA23" s="735"/>
      <c r="DB23" s="735"/>
      <c r="DC23" s="735"/>
      <c r="DD23" s="735"/>
      <c r="DE23" s="735"/>
      <c r="DF23" s="12"/>
    </row>
    <row r="24" spans="1:110" ht="30" customHeight="1" x14ac:dyDescent="0.15">
      <c r="B24" s="628"/>
      <c r="C24" s="628"/>
      <c r="D24" s="628"/>
      <c r="E24" s="628"/>
      <c r="F24" s="628"/>
      <c r="G24" s="629"/>
      <c r="H24" s="629"/>
      <c r="I24" s="629"/>
      <c r="J24" s="629"/>
      <c r="K24" s="629"/>
      <c r="L24" s="86"/>
      <c r="M24" s="630"/>
      <c r="N24" s="630"/>
      <c r="O24" s="630"/>
      <c r="P24" s="630"/>
      <c r="Q24" s="630"/>
      <c r="R24" s="630"/>
      <c r="S24" s="87"/>
      <c r="T24" s="568"/>
      <c r="U24" s="568"/>
      <c r="V24" s="568"/>
      <c r="W24" s="568"/>
      <c r="X24" s="568"/>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5"/>
      <c r="AY24" s="631"/>
      <c r="AZ24" s="631"/>
      <c r="BA24" s="631"/>
      <c r="BB24" s="631"/>
      <c r="BC24" s="631"/>
      <c r="BD24" s="631"/>
      <c r="BE24" s="631"/>
      <c r="BF24" s="631"/>
      <c r="BG24" s="631"/>
      <c r="BH24" s="631"/>
      <c r="BI24" s="631"/>
      <c r="BJ24" s="631"/>
      <c r="BK24" s="631"/>
      <c r="BL24" s="631"/>
      <c r="BM24" s="631"/>
      <c r="BN24" s="631"/>
      <c r="BO24" s="632"/>
      <c r="BP24" s="632"/>
      <c r="BQ24" s="632"/>
      <c r="BR24" s="632"/>
      <c r="BS24" s="632"/>
      <c r="BT24" s="632"/>
      <c r="BU24" s="632"/>
      <c r="BV24" s="632"/>
      <c r="BW24" s="632"/>
      <c r="BX24" s="633"/>
      <c r="BY24" s="633"/>
      <c r="BZ24" s="633"/>
      <c r="CA24" s="633"/>
      <c r="CB24" s="633"/>
      <c r="CC24" s="633"/>
      <c r="CD24" s="633"/>
      <c r="CE24" s="721">
        <f>SUM(CF15:CL19)</f>
        <v>1300984.31</v>
      </c>
      <c r="CF24" s="721"/>
      <c r="CG24" s="721"/>
      <c r="CH24" s="721"/>
      <c r="CI24" s="721"/>
      <c r="CJ24" s="721"/>
      <c r="CK24" s="721"/>
      <c r="CL24" s="556"/>
      <c r="CM24" s="556"/>
      <c r="CN24" s="556"/>
      <c r="CO24" s="556"/>
      <c r="CP24" s="556"/>
      <c r="CQ24" s="556"/>
      <c r="CR24" s="556"/>
      <c r="CS24" s="556"/>
      <c r="CT24" s="31" t="s">
        <v>11</v>
      </c>
      <c r="CU24" s="32" t="s">
        <v>12</v>
      </c>
      <c r="CV24" s="32" t="s">
        <v>13</v>
      </c>
      <c r="CW24" s="32" t="s">
        <v>14</v>
      </c>
      <c r="CX24" s="722"/>
      <c r="CY24" s="722"/>
      <c r="CZ24" s="722"/>
      <c r="DA24" s="722"/>
      <c r="DB24" s="722"/>
      <c r="DC24" s="722"/>
      <c r="DD24" s="722"/>
      <c r="DE24" s="722"/>
    </row>
    <row r="25" spans="1:110" x14ac:dyDescent="0.15">
      <c r="L25" s="16"/>
      <c r="M25" s="12"/>
      <c r="N25" s="12"/>
      <c r="O25" s="12"/>
      <c r="P25" s="12"/>
      <c r="Q25" s="12"/>
      <c r="R25" s="12"/>
      <c r="S25" s="12"/>
      <c r="T25" s="12"/>
      <c r="U25" s="12"/>
      <c r="V25" s="12"/>
      <c r="W25" s="12"/>
      <c r="X25" s="18"/>
      <c r="Y25" s="18"/>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5"/>
      <c r="CU25" s="15"/>
      <c r="CV25" s="15"/>
      <c r="CW25" s="15"/>
      <c r="CX25" s="15"/>
      <c r="CY25" s="15"/>
    </row>
    <row r="26" spans="1:110" x14ac:dyDescent="0.15">
      <c r="L26" s="16"/>
      <c r="M26" s="12"/>
      <c r="N26" s="12"/>
      <c r="O26" s="12"/>
      <c r="P26" s="12"/>
      <c r="Q26" s="12"/>
      <c r="R26" s="12"/>
      <c r="S26" s="12"/>
      <c r="T26" s="12"/>
      <c r="U26" s="12"/>
      <c r="V26" s="12"/>
      <c r="W26" s="12"/>
      <c r="X26" s="18"/>
      <c r="Y26" s="18"/>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5"/>
      <c r="CU26" s="15"/>
      <c r="CV26" s="15"/>
      <c r="CW26" s="15"/>
      <c r="CX26" s="15"/>
      <c r="CY26" s="15"/>
    </row>
    <row r="27" spans="1:110" x14ac:dyDescent="0.15">
      <c r="L27" s="16"/>
      <c r="M27" s="12"/>
      <c r="N27" s="12"/>
      <c r="O27" s="12"/>
      <c r="P27" s="12"/>
      <c r="Q27" s="12"/>
      <c r="R27" s="12"/>
      <c r="S27" s="12"/>
      <c r="T27" s="12"/>
      <c r="U27" s="12"/>
      <c r="V27" s="12"/>
      <c r="W27" s="12"/>
      <c r="X27" s="18"/>
      <c r="Y27" s="18"/>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5"/>
      <c r="CU27" s="15"/>
      <c r="CV27" s="15"/>
      <c r="CW27" s="15"/>
      <c r="CX27" s="15"/>
      <c r="CY27" s="15"/>
    </row>
    <row r="28" spans="1:110" x14ac:dyDescent="0.15">
      <c r="L28" s="16"/>
      <c r="M28" s="12"/>
      <c r="N28" s="12"/>
      <c r="O28" s="12"/>
      <c r="P28" s="12"/>
      <c r="Q28" s="12"/>
      <c r="R28" s="12"/>
      <c r="S28" s="12"/>
      <c r="T28" s="12"/>
      <c r="U28" s="12"/>
      <c r="V28" s="12"/>
      <c r="W28" s="12"/>
      <c r="X28" s="18"/>
      <c r="Y28" s="18"/>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5"/>
      <c r="CU28" s="15"/>
      <c r="CV28" s="15"/>
      <c r="CW28" s="15"/>
      <c r="CX28" s="15"/>
      <c r="CY28" s="15"/>
    </row>
    <row r="29" spans="1:110" x14ac:dyDescent="0.15">
      <c r="L29" s="16"/>
      <c r="M29" s="12"/>
      <c r="N29" s="12"/>
      <c r="O29" s="12"/>
      <c r="P29" s="12"/>
      <c r="Q29" s="12"/>
      <c r="R29" s="12"/>
      <c r="S29" s="12"/>
      <c r="T29" s="12"/>
      <c r="U29" s="12"/>
      <c r="V29" s="12"/>
      <c r="W29" s="12"/>
      <c r="X29" s="18"/>
      <c r="Y29" s="18"/>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5"/>
      <c r="CU29" s="15"/>
      <c r="CV29" s="15"/>
      <c r="CW29" s="15"/>
      <c r="CX29" s="15"/>
      <c r="CY29" s="15"/>
    </row>
    <row r="30" spans="1:110" x14ac:dyDescent="0.15">
      <c r="L30" s="16"/>
      <c r="M30" s="12"/>
      <c r="N30" s="12"/>
      <c r="O30" s="12"/>
      <c r="P30" s="12"/>
      <c r="Q30" s="12"/>
      <c r="R30" s="12"/>
      <c r="S30" s="12"/>
      <c r="T30" s="12"/>
      <c r="U30" s="12"/>
      <c r="V30" s="12"/>
      <c r="W30" s="12"/>
      <c r="X30" s="18"/>
      <c r="Y30" s="18"/>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5"/>
      <c r="CU30" s="15"/>
      <c r="CV30" s="15"/>
      <c r="CW30" s="15"/>
      <c r="CX30" s="15"/>
      <c r="CY30" s="15"/>
    </row>
    <row r="31" spans="1:110" x14ac:dyDescent="0.15">
      <c r="L31" s="16"/>
      <c r="M31" s="12"/>
      <c r="N31" s="12"/>
      <c r="O31" s="12"/>
      <c r="P31" s="12"/>
      <c r="Q31" s="12"/>
      <c r="R31" s="12"/>
      <c r="S31" s="12"/>
      <c r="T31" s="12"/>
      <c r="U31" s="12"/>
      <c r="V31" s="12"/>
      <c r="W31" s="12"/>
      <c r="X31" s="18"/>
      <c r="Y31" s="18"/>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5"/>
      <c r="CU31" s="15"/>
      <c r="CV31" s="15"/>
      <c r="CW31" s="15"/>
      <c r="CX31" s="15"/>
      <c r="CY31" s="15"/>
    </row>
    <row r="32" spans="1:110" x14ac:dyDescent="0.15">
      <c r="L32" s="16"/>
      <c r="M32" s="12"/>
      <c r="N32" s="12"/>
      <c r="O32" s="12"/>
      <c r="P32" s="12"/>
      <c r="Q32" s="12"/>
      <c r="R32" s="12"/>
      <c r="S32" s="12"/>
      <c r="T32" s="12"/>
      <c r="U32" s="12"/>
      <c r="V32" s="12"/>
      <c r="W32" s="12"/>
      <c r="X32" s="18"/>
      <c r="Y32" s="18"/>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5"/>
      <c r="CU32" s="15"/>
      <c r="CV32" s="15"/>
      <c r="CW32" s="15"/>
      <c r="CX32" s="15"/>
      <c r="CY32" s="15"/>
    </row>
    <row r="33" spans="1:103" x14ac:dyDescent="0.15">
      <c r="L33" s="16"/>
      <c r="M33" s="12"/>
      <c r="N33" s="12"/>
      <c r="O33" s="12"/>
      <c r="P33" s="12"/>
      <c r="Q33" s="12"/>
      <c r="R33" s="12"/>
      <c r="S33" s="12"/>
      <c r="T33" s="12"/>
      <c r="U33" s="12"/>
      <c r="V33" s="12"/>
      <c r="W33" s="12"/>
      <c r="X33" s="18"/>
      <c r="Y33" s="18"/>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5"/>
      <c r="CU33" s="15"/>
      <c r="CV33" s="15"/>
      <c r="CW33" s="15"/>
      <c r="CX33" s="15"/>
      <c r="CY33" s="15"/>
    </row>
    <row r="34" spans="1:103" x14ac:dyDescent="0.15">
      <c r="L34" s="16"/>
      <c r="M34" s="12"/>
      <c r="N34" s="12"/>
      <c r="O34" s="12"/>
      <c r="P34" s="12"/>
      <c r="Q34" s="12"/>
      <c r="R34" s="12"/>
      <c r="S34" s="12"/>
      <c r="T34" s="12"/>
      <c r="U34" s="12"/>
      <c r="V34" s="12"/>
      <c r="W34" s="12"/>
      <c r="X34" s="18"/>
      <c r="Y34" s="18"/>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5"/>
      <c r="CU34" s="15"/>
      <c r="CV34" s="15"/>
      <c r="CW34" s="15"/>
      <c r="CX34" s="15"/>
      <c r="CY34" s="15"/>
    </row>
    <row r="35" spans="1:103" x14ac:dyDescent="0.15">
      <c r="L35" s="16"/>
      <c r="M35" s="12"/>
      <c r="N35" s="12"/>
      <c r="O35" s="12"/>
      <c r="P35" s="12"/>
      <c r="Q35" s="12"/>
      <c r="R35" s="12"/>
      <c r="S35" s="12"/>
      <c r="T35" s="12"/>
      <c r="U35" s="12"/>
      <c r="V35" s="12"/>
      <c r="W35" s="12"/>
      <c r="X35" s="18"/>
      <c r="Y35" s="18"/>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5"/>
      <c r="CU35" s="15"/>
      <c r="CV35" s="15"/>
      <c r="CW35" s="15"/>
      <c r="CX35" s="15"/>
      <c r="CY35" s="15"/>
    </row>
    <row r="36" spans="1:103" x14ac:dyDescent="0.15">
      <c r="L36" s="16"/>
      <c r="M36" s="12"/>
      <c r="N36" s="12"/>
      <c r="O36" s="12"/>
      <c r="P36" s="12"/>
      <c r="Q36" s="12"/>
      <c r="R36" s="12"/>
      <c r="S36" s="12"/>
      <c r="T36" s="12"/>
      <c r="U36" s="12"/>
      <c r="V36" s="12"/>
      <c r="W36" s="12"/>
      <c r="X36" s="18"/>
      <c r="Y36" s="18"/>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5"/>
      <c r="CU36" s="15"/>
      <c r="CV36" s="15"/>
      <c r="CW36" s="15"/>
      <c r="CX36" s="15"/>
      <c r="CY36" s="15"/>
    </row>
    <row r="37" spans="1:103" x14ac:dyDescent="0.15">
      <c r="L37" s="16"/>
      <c r="M37" s="12"/>
      <c r="N37" s="12"/>
      <c r="O37" s="12"/>
      <c r="P37" s="12"/>
      <c r="Q37" s="12"/>
      <c r="R37" s="12"/>
      <c r="S37" s="12"/>
      <c r="T37" s="12"/>
      <c r="U37" s="12"/>
      <c r="V37" s="12"/>
      <c r="W37" s="12"/>
      <c r="X37" s="18"/>
      <c r="Y37" s="18"/>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5"/>
      <c r="CU37" s="15"/>
      <c r="CV37" s="15"/>
      <c r="CW37" s="15"/>
      <c r="CX37" s="15"/>
      <c r="CY37" s="15"/>
    </row>
    <row r="38" spans="1:103" x14ac:dyDescent="0.15">
      <c r="L38" s="16"/>
      <c r="M38" s="12"/>
      <c r="N38" s="12"/>
      <c r="O38" s="12"/>
      <c r="P38" s="12"/>
      <c r="Q38" s="12"/>
      <c r="R38" s="12"/>
      <c r="S38" s="12"/>
      <c r="T38" s="12"/>
      <c r="U38" s="12"/>
      <c r="V38" s="12"/>
      <c r="W38" s="12"/>
      <c r="X38" s="18"/>
      <c r="Y38" s="18"/>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5"/>
      <c r="CU38" s="15"/>
      <c r="CV38" s="15"/>
      <c r="CW38" s="15"/>
      <c r="CX38" s="15"/>
      <c r="CY38" s="15"/>
    </row>
    <row r="39" spans="1:103" x14ac:dyDescent="0.15">
      <c r="L39" s="16"/>
      <c r="M39" s="12"/>
      <c r="N39" s="12"/>
      <c r="O39" s="12"/>
      <c r="P39" s="12"/>
      <c r="Q39" s="12"/>
      <c r="R39" s="12"/>
      <c r="S39" s="12"/>
      <c r="T39" s="12"/>
      <c r="U39" s="12"/>
      <c r="V39" s="12"/>
      <c r="W39" s="12"/>
      <c r="X39" s="18"/>
      <c r="Y39" s="18"/>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5"/>
      <c r="CU39" s="15"/>
      <c r="CV39" s="15"/>
      <c r="CW39" s="15"/>
      <c r="CX39" s="15"/>
      <c r="CY39" s="15"/>
    </row>
    <row r="40" spans="1:103" x14ac:dyDescent="0.15">
      <c r="L40" s="16"/>
      <c r="M40" s="12"/>
      <c r="N40" s="12"/>
      <c r="O40" s="12"/>
      <c r="P40" s="12"/>
      <c r="Q40" s="12"/>
      <c r="R40" s="12"/>
      <c r="S40" s="12"/>
      <c r="T40" s="12"/>
      <c r="U40" s="12"/>
      <c r="V40" s="12"/>
      <c r="W40" s="12"/>
      <c r="X40" s="18"/>
      <c r="Y40" s="18"/>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5"/>
      <c r="CU40" s="15"/>
      <c r="CV40" s="15"/>
      <c r="CW40" s="15"/>
      <c r="CX40" s="15"/>
      <c r="CY40" s="15"/>
    </row>
    <row r="41" spans="1:103" x14ac:dyDescent="0.15">
      <c r="L41" s="16"/>
      <c r="M41" s="12"/>
      <c r="N41" s="12"/>
      <c r="O41" s="12"/>
      <c r="P41" s="12"/>
      <c r="Q41" s="12"/>
      <c r="R41" s="12"/>
      <c r="S41" s="12"/>
      <c r="T41" s="12"/>
      <c r="U41" s="12"/>
      <c r="V41" s="12"/>
      <c r="W41" s="12"/>
      <c r="X41" s="18"/>
      <c r="Y41" s="18"/>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5"/>
      <c r="CU41" s="15"/>
      <c r="CV41" s="15"/>
      <c r="CW41" s="15"/>
      <c r="CX41" s="15"/>
      <c r="CY41" s="15"/>
    </row>
    <row r="42" spans="1:103" x14ac:dyDescent="0.15">
      <c r="L42" s="16"/>
      <c r="M42" s="12"/>
      <c r="N42" s="12"/>
      <c r="O42" s="12"/>
      <c r="P42" s="12"/>
      <c r="Q42" s="12"/>
      <c r="R42" s="12"/>
      <c r="S42" s="12"/>
      <c r="T42" s="12"/>
      <c r="U42" s="12"/>
      <c r="V42" s="12"/>
      <c r="W42" s="12"/>
      <c r="X42" s="18"/>
      <c r="Y42" s="18"/>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5"/>
      <c r="CU42" s="15"/>
      <c r="CV42" s="15"/>
      <c r="CW42" s="15"/>
      <c r="CX42" s="15"/>
      <c r="CY42" s="15"/>
    </row>
    <row r="43" spans="1:103" x14ac:dyDescent="0.15">
      <c r="L43" s="16"/>
      <c r="M43" s="12"/>
      <c r="N43" s="12"/>
      <c r="O43" s="12"/>
      <c r="P43" s="12"/>
      <c r="Q43" s="12"/>
      <c r="R43" s="12"/>
      <c r="S43" s="12"/>
      <c r="T43" s="12"/>
      <c r="U43" s="12"/>
      <c r="V43" s="12"/>
      <c r="W43" s="12"/>
      <c r="X43" s="18"/>
      <c r="Y43" s="18"/>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5"/>
      <c r="CU43" s="15"/>
      <c r="CV43" s="15"/>
      <c r="CW43" s="15"/>
      <c r="CX43" s="15"/>
      <c r="CY43" s="15"/>
    </row>
    <row r="44" spans="1:103" x14ac:dyDescent="0.15">
      <c r="L44" s="16"/>
      <c r="M44" s="12"/>
      <c r="N44" s="12"/>
      <c r="O44" s="12"/>
      <c r="P44" s="12"/>
      <c r="Q44" s="12"/>
      <c r="R44" s="12"/>
      <c r="S44" s="12"/>
      <c r="T44" s="12"/>
      <c r="U44" s="12"/>
      <c r="V44" s="12"/>
      <c r="W44" s="12"/>
      <c r="X44" s="18"/>
      <c r="Y44" s="18"/>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5"/>
      <c r="CU44" s="15"/>
      <c r="CV44" s="15"/>
      <c r="CW44" s="15"/>
      <c r="CX44" s="15"/>
      <c r="CY44" s="15"/>
    </row>
    <row r="45" spans="1:103" x14ac:dyDescent="0.15">
      <c r="L45" s="16"/>
      <c r="M45" s="12"/>
      <c r="N45" s="12"/>
      <c r="O45" s="12"/>
      <c r="P45" s="12"/>
      <c r="Q45" s="12"/>
      <c r="R45" s="12"/>
      <c r="S45" s="12"/>
      <c r="T45" s="12"/>
      <c r="U45" s="12"/>
      <c r="V45" s="12"/>
      <c r="W45" s="12"/>
      <c r="X45" s="18"/>
      <c r="Y45" s="18"/>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5"/>
      <c r="CU45" s="15"/>
      <c r="CV45" s="15"/>
      <c r="CW45" s="15"/>
      <c r="CX45" s="15"/>
      <c r="CY45" s="15"/>
    </row>
    <row r="46" spans="1:103" x14ac:dyDescent="0.15">
      <c r="L46" s="16"/>
      <c r="M46" s="12"/>
      <c r="N46" s="12"/>
      <c r="O46" s="12"/>
      <c r="P46" s="12"/>
      <c r="Q46" s="12"/>
      <c r="R46" s="12"/>
      <c r="S46" s="12"/>
      <c r="T46" s="12"/>
      <c r="U46" s="12"/>
      <c r="V46" s="12"/>
      <c r="W46" s="12"/>
      <c r="X46" s="18"/>
      <c r="Y46" s="18"/>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5"/>
      <c r="CU46" s="15"/>
      <c r="CV46" s="15"/>
      <c r="CW46" s="15"/>
      <c r="CX46" s="15"/>
      <c r="CY46" s="15"/>
    </row>
    <row r="47" spans="1:103" x14ac:dyDescent="0.15">
      <c r="L47" s="16"/>
      <c r="M47" s="12"/>
      <c r="N47" s="12"/>
      <c r="O47" s="12"/>
      <c r="P47" s="12"/>
      <c r="Q47" s="12"/>
      <c r="R47" s="12"/>
      <c r="S47" s="12"/>
      <c r="T47" s="12"/>
      <c r="U47" s="12"/>
      <c r="V47" s="12"/>
      <c r="W47" s="12"/>
      <c r="X47" s="18"/>
      <c r="Y47" s="18"/>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5"/>
      <c r="CU47" s="15"/>
      <c r="CV47" s="15"/>
      <c r="CW47" s="15"/>
      <c r="CX47" s="15"/>
      <c r="CY47" s="15"/>
    </row>
    <row r="48" spans="1:103" s="2" customFormat="1" ht="18" customHeight="1" x14ac:dyDescent="0.15">
      <c r="A48" s="4"/>
      <c r="L48" s="16"/>
      <c r="M48" s="12"/>
      <c r="N48" s="12"/>
      <c r="O48" s="12"/>
      <c r="P48" s="12"/>
      <c r="Q48" s="12"/>
      <c r="R48" s="12"/>
      <c r="S48" s="12"/>
      <c r="T48" s="12"/>
      <c r="U48" s="12"/>
      <c r="V48" s="12"/>
      <c r="W48" s="12"/>
      <c r="X48" s="18"/>
      <c r="Y48" s="18"/>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5"/>
      <c r="CU48" s="15"/>
      <c r="CV48" s="15"/>
      <c r="CW48" s="15"/>
      <c r="CX48" s="15"/>
      <c r="CY48" s="15"/>
    </row>
    <row r="49" spans="12:103" x14ac:dyDescent="0.15">
      <c r="L49" s="16"/>
      <c r="M49" s="12"/>
      <c r="N49" s="12"/>
      <c r="O49" s="12"/>
      <c r="P49" s="12"/>
      <c r="Q49" s="12"/>
      <c r="R49" s="12"/>
      <c r="S49" s="12"/>
      <c r="T49" s="12"/>
      <c r="U49" s="12"/>
      <c r="V49" s="12"/>
      <c r="W49" s="12"/>
      <c r="X49" s="18"/>
      <c r="Y49" s="18"/>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5"/>
      <c r="CU49" s="15"/>
      <c r="CV49" s="15"/>
      <c r="CW49" s="15"/>
      <c r="CX49" s="15"/>
      <c r="CY49" s="15"/>
    </row>
    <row r="50" spans="12:103" x14ac:dyDescent="0.15">
      <c r="L50" s="16"/>
      <c r="M50" s="12"/>
      <c r="N50" s="12"/>
      <c r="O50" s="12"/>
      <c r="P50" s="12"/>
      <c r="Q50" s="12"/>
      <c r="R50" s="12"/>
      <c r="S50" s="12"/>
      <c r="T50" s="12"/>
      <c r="U50" s="12"/>
      <c r="V50" s="12"/>
      <c r="W50" s="12"/>
      <c r="X50" s="18"/>
      <c r="Y50" s="18"/>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5"/>
      <c r="CU50" s="15"/>
      <c r="CV50" s="15"/>
      <c r="CW50" s="15"/>
      <c r="CX50" s="15"/>
      <c r="CY50" s="15"/>
    </row>
    <row r="51" spans="12:103" x14ac:dyDescent="0.15">
      <c r="L51" s="16"/>
      <c r="M51" s="12"/>
      <c r="N51" s="12"/>
      <c r="O51" s="12"/>
      <c r="P51" s="12"/>
      <c r="Q51" s="12"/>
      <c r="R51" s="12"/>
      <c r="S51" s="12"/>
      <c r="T51" s="12"/>
      <c r="U51" s="12"/>
      <c r="V51" s="12"/>
      <c r="W51" s="12"/>
      <c r="X51" s="18"/>
      <c r="Y51" s="18"/>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5"/>
      <c r="CU51" s="15"/>
      <c r="CV51" s="15"/>
      <c r="CW51" s="15"/>
      <c r="CX51" s="15"/>
      <c r="CY51" s="15"/>
    </row>
    <row r="52" spans="12:103" x14ac:dyDescent="0.15">
      <c r="L52" s="16"/>
      <c r="M52" s="12"/>
      <c r="N52" s="12"/>
      <c r="O52" s="12"/>
      <c r="P52" s="12"/>
      <c r="Q52" s="12"/>
      <c r="R52" s="12"/>
      <c r="S52" s="12"/>
      <c r="T52" s="12"/>
      <c r="U52" s="12"/>
      <c r="V52" s="12"/>
      <c r="W52" s="12"/>
      <c r="X52" s="18"/>
      <c r="Y52" s="18"/>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5"/>
      <c r="CU52" s="15"/>
      <c r="CV52" s="15"/>
      <c r="CW52" s="15"/>
      <c r="CX52" s="15"/>
      <c r="CY52" s="15"/>
    </row>
    <row r="53" spans="12:103" x14ac:dyDescent="0.15">
      <c r="L53" s="16"/>
      <c r="M53" s="12"/>
      <c r="N53" s="12"/>
      <c r="O53" s="12"/>
      <c r="P53" s="12"/>
      <c r="Q53" s="12"/>
      <c r="R53" s="12"/>
      <c r="S53" s="12"/>
      <c r="T53" s="12"/>
      <c r="U53" s="12"/>
      <c r="V53" s="12"/>
      <c r="W53" s="12"/>
      <c r="X53" s="18"/>
      <c r="Y53" s="18"/>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5"/>
      <c r="CU53" s="15"/>
      <c r="CV53" s="15"/>
      <c r="CW53" s="15"/>
      <c r="CX53" s="15"/>
      <c r="CY53" s="15"/>
    </row>
    <row r="54" spans="12:103" x14ac:dyDescent="0.15">
      <c r="L54" s="16"/>
      <c r="M54" s="12"/>
      <c r="N54" s="12"/>
      <c r="O54" s="12"/>
      <c r="P54" s="12"/>
      <c r="Q54" s="12"/>
      <c r="R54" s="12"/>
      <c r="S54" s="12"/>
      <c r="T54" s="12"/>
      <c r="U54" s="12"/>
      <c r="V54" s="12"/>
      <c r="W54" s="12"/>
      <c r="X54" s="18"/>
      <c r="Y54" s="18"/>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5"/>
      <c r="CU54" s="15"/>
      <c r="CV54" s="15"/>
      <c r="CW54" s="15"/>
      <c r="CX54" s="15"/>
      <c r="CY54" s="15"/>
    </row>
    <row r="55" spans="12:103" x14ac:dyDescent="0.15">
      <c r="L55" s="16"/>
      <c r="M55" s="12"/>
      <c r="N55" s="12"/>
      <c r="O55" s="12"/>
      <c r="P55" s="12"/>
      <c r="Q55" s="12"/>
      <c r="R55" s="12"/>
      <c r="S55" s="12"/>
      <c r="T55" s="12"/>
      <c r="U55" s="12"/>
      <c r="V55" s="12"/>
      <c r="W55" s="12"/>
      <c r="X55" s="18"/>
      <c r="Y55" s="18"/>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5"/>
      <c r="CU55" s="15"/>
      <c r="CV55" s="15"/>
      <c r="CW55" s="15"/>
      <c r="CX55" s="15"/>
      <c r="CY55" s="15"/>
    </row>
    <row r="56" spans="12:103" x14ac:dyDescent="0.15">
      <c r="L56" s="16"/>
      <c r="M56" s="12"/>
      <c r="N56" s="12"/>
      <c r="O56" s="12"/>
      <c r="P56" s="12"/>
      <c r="Q56" s="12"/>
      <c r="R56" s="12"/>
      <c r="S56" s="12"/>
      <c r="T56" s="12"/>
      <c r="U56" s="12"/>
      <c r="V56" s="12"/>
      <c r="W56" s="12"/>
      <c r="X56" s="18"/>
      <c r="Y56" s="18"/>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5"/>
      <c r="CU56" s="15"/>
      <c r="CV56" s="15"/>
      <c r="CW56" s="15"/>
      <c r="CX56" s="15"/>
      <c r="CY56" s="15"/>
    </row>
    <row r="57" spans="12:103" x14ac:dyDescent="0.15">
      <c r="L57" s="16"/>
      <c r="M57" s="12"/>
      <c r="N57" s="12"/>
      <c r="O57" s="12"/>
      <c r="P57" s="12"/>
      <c r="Q57" s="12"/>
      <c r="R57" s="12"/>
      <c r="S57" s="12"/>
      <c r="T57" s="12"/>
      <c r="U57" s="12"/>
      <c r="V57" s="12"/>
      <c r="W57" s="12"/>
      <c r="X57" s="18"/>
      <c r="Y57" s="18"/>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5"/>
      <c r="CU57" s="15"/>
      <c r="CV57" s="15"/>
      <c r="CW57" s="15"/>
      <c r="CX57" s="15"/>
      <c r="CY57" s="15"/>
    </row>
    <row r="58" spans="12:103" x14ac:dyDescent="0.15">
      <c r="L58" s="16"/>
      <c r="M58" s="12"/>
      <c r="N58" s="12"/>
      <c r="O58" s="12"/>
      <c r="P58" s="12"/>
      <c r="Q58" s="12"/>
      <c r="R58" s="12"/>
      <c r="S58" s="12"/>
      <c r="T58" s="12"/>
      <c r="U58" s="12"/>
      <c r="V58" s="12"/>
      <c r="W58" s="12"/>
      <c r="X58" s="18"/>
      <c r="Y58" s="18"/>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5"/>
      <c r="CU58" s="15"/>
      <c r="CV58" s="15"/>
      <c r="CW58" s="15"/>
      <c r="CX58" s="15"/>
      <c r="CY58" s="15"/>
    </row>
    <row r="59" spans="12:103" x14ac:dyDescent="0.15">
      <c r="L59" s="16"/>
      <c r="M59" s="12"/>
      <c r="N59" s="12"/>
      <c r="O59" s="12"/>
      <c r="P59" s="12"/>
      <c r="Q59" s="12"/>
      <c r="R59" s="12"/>
      <c r="S59" s="12"/>
      <c r="T59" s="12"/>
      <c r="U59" s="12"/>
      <c r="V59" s="12"/>
      <c r="W59" s="12"/>
      <c r="X59" s="18"/>
      <c r="Y59" s="18"/>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5"/>
      <c r="CU59" s="15"/>
      <c r="CV59" s="15"/>
      <c r="CW59" s="15"/>
      <c r="CX59" s="15"/>
      <c r="CY59" s="15"/>
    </row>
    <row r="60" spans="12:103" x14ac:dyDescent="0.15">
      <c r="L60" s="16"/>
      <c r="M60" s="12"/>
      <c r="N60" s="12"/>
      <c r="O60" s="12"/>
      <c r="P60" s="12"/>
      <c r="Q60" s="12"/>
      <c r="R60" s="12"/>
      <c r="S60" s="12"/>
      <c r="T60" s="12"/>
      <c r="U60" s="12"/>
      <c r="V60" s="12"/>
      <c r="W60" s="12"/>
      <c r="X60" s="18"/>
      <c r="Y60" s="18"/>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5"/>
      <c r="CU60" s="15"/>
      <c r="CV60" s="15"/>
      <c r="CW60" s="15"/>
      <c r="CX60" s="15"/>
      <c r="CY60" s="15"/>
    </row>
    <row r="61" spans="12:103" x14ac:dyDescent="0.15">
      <c r="L61" s="16"/>
      <c r="M61" s="12"/>
      <c r="N61" s="12"/>
      <c r="O61" s="12"/>
      <c r="P61" s="12"/>
      <c r="Q61" s="12"/>
      <c r="R61" s="12"/>
      <c r="S61" s="12"/>
      <c r="T61" s="12"/>
      <c r="U61" s="12"/>
      <c r="V61" s="12"/>
      <c r="W61" s="12"/>
      <c r="X61" s="18"/>
      <c r="Y61" s="18"/>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5"/>
      <c r="CU61" s="15"/>
      <c r="CV61" s="15"/>
      <c r="CW61" s="15"/>
      <c r="CX61" s="15"/>
      <c r="CY61" s="15"/>
    </row>
    <row r="62" spans="12:103" x14ac:dyDescent="0.15">
      <c r="L62" s="16"/>
      <c r="M62" s="12"/>
      <c r="N62" s="12"/>
      <c r="O62" s="12"/>
      <c r="P62" s="12"/>
      <c r="Q62" s="12"/>
      <c r="R62" s="12"/>
      <c r="S62" s="12"/>
      <c r="T62" s="12"/>
      <c r="U62" s="12"/>
      <c r="V62" s="12"/>
      <c r="W62" s="12"/>
      <c r="X62" s="18"/>
      <c r="Y62" s="18"/>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5"/>
      <c r="CU62" s="15"/>
      <c r="CV62" s="15"/>
      <c r="CW62" s="15"/>
      <c r="CX62" s="15"/>
      <c r="CY62" s="15"/>
    </row>
    <row r="63" spans="12:103" x14ac:dyDescent="0.15">
      <c r="L63" s="16"/>
      <c r="M63" s="12"/>
      <c r="N63" s="12"/>
      <c r="O63" s="12"/>
      <c r="P63" s="12"/>
      <c r="Q63" s="12"/>
      <c r="R63" s="12"/>
      <c r="S63" s="12"/>
      <c r="T63" s="12"/>
      <c r="U63" s="12"/>
      <c r="V63" s="12"/>
      <c r="W63" s="12"/>
      <c r="X63" s="18"/>
      <c r="Y63" s="18"/>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5"/>
      <c r="CU63" s="15"/>
      <c r="CV63" s="15"/>
      <c r="CW63" s="15"/>
      <c r="CX63" s="15"/>
      <c r="CY63" s="15"/>
    </row>
    <row r="64" spans="12:103" x14ac:dyDescent="0.15">
      <c r="L64" s="16"/>
      <c r="M64" s="12"/>
      <c r="N64" s="12"/>
      <c r="O64" s="12"/>
      <c r="P64" s="12"/>
      <c r="Q64" s="12"/>
      <c r="R64" s="12"/>
      <c r="S64" s="12"/>
      <c r="T64" s="12"/>
      <c r="U64" s="12"/>
      <c r="V64" s="12"/>
      <c r="W64" s="12"/>
      <c r="X64" s="18"/>
      <c r="Y64" s="18"/>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5"/>
      <c r="CU64" s="15"/>
      <c r="CV64" s="15"/>
      <c r="CW64" s="15"/>
      <c r="CX64" s="15"/>
      <c r="CY64" s="15"/>
    </row>
    <row r="164" spans="2:102" s="5" customFormat="1" ht="18" customHeight="1" x14ac:dyDescent="0.15">
      <c r="B164" s="2"/>
      <c r="C164" s="2"/>
      <c r="D164" s="2"/>
      <c r="E164" s="2"/>
      <c r="F164" s="2"/>
      <c r="G164" s="2"/>
      <c r="H164" s="2"/>
      <c r="I164" s="2"/>
      <c r="J164" s="2"/>
      <c r="K164" s="2"/>
      <c r="L164" s="2"/>
      <c r="M164" s="1"/>
      <c r="N164" s="1"/>
      <c r="O164" s="1"/>
      <c r="P164" s="1"/>
      <c r="Q164" s="1"/>
      <c r="R164" s="1"/>
      <c r="S164" s="1"/>
      <c r="T164" s="1"/>
      <c r="U164" s="1"/>
      <c r="V164" s="1"/>
      <c r="W164" s="1"/>
      <c r="X164" s="10"/>
      <c r="Y164" s="10"/>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U164" s="6"/>
      <c r="CV164" s="6"/>
      <c r="CW164" s="6"/>
      <c r="CX164" s="6"/>
    </row>
    <row r="181" spans="1:103" s="4" customFormat="1" ht="18" customHeight="1" x14ac:dyDescent="0.15">
      <c r="A181" s="1"/>
      <c r="B181" s="2"/>
      <c r="C181" s="2"/>
      <c r="D181" s="2"/>
      <c r="E181" s="2"/>
      <c r="F181" s="2"/>
      <c r="G181" s="2"/>
      <c r="H181" s="2"/>
      <c r="I181" s="2"/>
      <c r="J181" s="2"/>
      <c r="K181" s="2"/>
      <c r="L181" s="2"/>
      <c r="M181" s="1"/>
      <c r="N181" s="1"/>
      <c r="O181" s="1"/>
      <c r="P181" s="1"/>
      <c r="Q181" s="1"/>
      <c r="R181" s="1"/>
      <c r="S181" s="1"/>
      <c r="T181" s="1"/>
      <c r="U181" s="1"/>
      <c r="V181" s="1"/>
      <c r="W181" s="1"/>
      <c r="X181" s="10"/>
      <c r="Y181" s="10"/>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5"/>
      <c r="CU181" s="5"/>
      <c r="CV181" s="5"/>
      <c r="CW181" s="5"/>
      <c r="CX181" s="5"/>
      <c r="CY181" s="6"/>
    </row>
    <row r="182" spans="1:103" ht="18" customHeight="1" x14ac:dyDescent="0.15"/>
    <row r="183" spans="1:103" ht="18" customHeight="1" x14ac:dyDescent="0.15"/>
    <row r="184" spans="1:103" ht="18" customHeight="1" x14ac:dyDescent="0.15"/>
    <row r="185" spans="1:103" ht="18" customHeight="1" x14ac:dyDescent="0.15"/>
    <row r="186" spans="1:103" ht="18" customHeight="1" x14ac:dyDescent="0.15"/>
    <row r="187" spans="1:103" ht="18" customHeight="1" x14ac:dyDescent="0.15"/>
    <row r="188" spans="1:103" s="2" customFormat="1" ht="18" customHeight="1" x14ac:dyDescent="0.15">
      <c r="A188" s="1"/>
      <c r="M188" s="1"/>
      <c r="N188" s="1"/>
      <c r="O188" s="1"/>
      <c r="P188" s="1"/>
      <c r="Q188" s="1"/>
      <c r="R188" s="1"/>
      <c r="S188" s="1"/>
      <c r="T188" s="1"/>
      <c r="U188" s="1"/>
      <c r="V188" s="1"/>
      <c r="W188" s="1"/>
      <c r="X188" s="10"/>
      <c r="Y188" s="10"/>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5"/>
      <c r="CU188" s="5"/>
      <c r="CV188" s="5"/>
      <c r="CW188" s="5"/>
      <c r="CX188" s="5"/>
      <c r="CY188" s="5"/>
    </row>
    <row r="189" spans="1:103" s="2" customFormat="1" ht="18" customHeight="1" x14ac:dyDescent="0.15">
      <c r="A189" s="1"/>
      <c r="M189" s="1"/>
      <c r="N189" s="1"/>
      <c r="O189" s="1"/>
      <c r="P189" s="1"/>
      <c r="Q189" s="1"/>
      <c r="R189" s="1"/>
      <c r="S189" s="1"/>
      <c r="T189" s="1"/>
      <c r="U189" s="1"/>
      <c r="V189" s="1"/>
      <c r="W189" s="1"/>
      <c r="X189" s="10"/>
      <c r="Y189" s="10"/>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5"/>
      <c r="CU189" s="5"/>
      <c r="CV189" s="5"/>
      <c r="CW189" s="5"/>
      <c r="CX189" s="5"/>
      <c r="CY189" s="5"/>
    </row>
    <row r="190" spans="1:103" s="2" customFormat="1" ht="18" customHeight="1" x14ac:dyDescent="0.15">
      <c r="A190" s="1"/>
      <c r="M190" s="1"/>
      <c r="N190" s="1"/>
      <c r="O190" s="1"/>
      <c r="P190" s="1"/>
      <c r="Q190" s="1"/>
      <c r="R190" s="1"/>
      <c r="S190" s="1"/>
      <c r="T190" s="1"/>
      <c r="U190" s="1"/>
      <c r="V190" s="1"/>
      <c r="W190" s="1"/>
      <c r="X190" s="10"/>
      <c r="Y190" s="10"/>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5"/>
      <c r="CU190" s="5"/>
      <c r="CV190" s="5"/>
      <c r="CW190" s="5"/>
      <c r="CX190" s="5"/>
      <c r="CY190" s="5"/>
    </row>
    <row r="191" spans="1:103" s="2" customFormat="1" ht="18" customHeight="1" x14ac:dyDescent="0.15">
      <c r="A191" s="1"/>
      <c r="M191" s="1"/>
      <c r="N191" s="1"/>
      <c r="O191" s="1"/>
      <c r="P191" s="1"/>
      <c r="Q191" s="1"/>
      <c r="R191" s="1"/>
      <c r="S191" s="1"/>
      <c r="T191" s="1"/>
      <c r="U191" s="1"/>
      <c r="V191" s="1"/>
      <c r="W191" s="1"/>
      <c r="X191" s="10"/>
      <c r="Y191" s="10"/>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5"/>
      <c r="CU191" s="5"/>
      <c r="CV191" s="5"/>
      <c r="CW191" s="5"/>
      <c r="CX191" s="5"/>
      <c r="CY191" s="5"/>
    </row>
    <row r="192" spans="1:103" s="2" customFormat="1" ht="18" customHeight="1" x14ac:dyDescent="0.15">
      <c r="A192" s="1"/>
      <c r="M192" s="1"/>
      <c r="N192" s="1"/>
      <c r="O192" s="1"/>
      <c r="P192" s="1"/>
      <c r="Q192" s="1"/>
      <c r="R192" s="1"/>
      <c r="S192" s="1"/>
      <c r="T192" s="1"/>
      <c r="U192" s="1"/>
      <c r="V192" s="1"/>
      <c r="W192" s="1"/>
      <c r="X192" s="10"/>
      <c r="Y192" s="10"/>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5"/>
      <c r="CU192" s="5"/>
      <c r="CV192" s="5"/>
      <c r="CW192" s="5"/>
      <c r="CX192" s="5"/>
      <c r="CY192" s="5"/>
    </row>
    <row r="193" spans="1:103" s="2" customFormat="1" ht="18" customHeight="1" x14ac:dyDescent="0.15">
      <c r="A193" s="1"/>
      <c r="M193" s="1"/>
      <c r="N193" s="1"/>
      <c r="O193" s="1"/>
      <c r="P193" s="1"/>
      <c r="Q193" s="1"/>
      <c r="R193" s="1"/>
      <c r="S193" s="1"/>
      <c r="T193" s="1"/>
      <c r="U193" s="1"/>
      <c r="V193" s="1"/>
      <c r="W193" s="1"/>
      <c r="X193" s="10"/>
      <c r="Y193" s="10"/>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5"/>
      <c r="CU193" s="5"/>
      <c r="CV193" s="5"/>
      <c r="CW193" s="5"/>
      <c r="CX193" s="5"/>
      <c r="CY193" s="5"/>
    </row>
    <row r="194" spans="1:103" s="2" customFormat="1" ht="18" customHeight="1" x14ac:dyDescent="0.15">
      <c r="A194" s="1"/>
      <c r="M194" s="1"/>
      <c r="N194" s="1"/>
      <c r="O194" s="1"/>
      <c r="P194" s="1"/>
      <c r="Q194" s="1"/>
      <c r="R194" s="1"/>
      <c r="S194" s="1"/>
      <c r="T194" s="1"/>
      <c r="U194" s="1"/>
      <c r="V194" s="1"/>
      <c r="W194" s="1"/>
      <c r="X194" s="10"/>
      <c r="Y194" s="10"/>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5"/>
      <c r="CU194" s="5"/>
      <c r="CV194" s="5"/>
      <c r="CW194" s="5"/>
      <c r="CX194" s="5"/>
      <c r="CY194" s="5"/>
    </row>
    <row r="195" spans="1:103" s="2" customFormat="1" ht="18" customHeight="1" x14ac:dyDescent="0.15">
      <c r="A195" s="1"/>
      <c r="M195" s="1"/>
      <c r="N195" s="1"/>
      <c r="O195" s="1"/>
      <c r="P195" s="1"/>
      <c r="Q195" s="1"/>
      <c r="R195" s="1"/>
      <c r="S195" s="1"/>
      <c r="T195" s="1"/>
      <c r="U195" s="1"/>
      <c r="V195" s="1"/>
      <c r="W195" s="1"/>
      <c r="X195" s="10"/>
      <c r="Y195" s="10"/>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5"/>
      <c r="CU195" s="5"/>
      <c r="CV195" s="5"/>
      <c r="CW195" s="5"/>
      <c r="CX195" s="5"/>
      <c r="CY195" s="5"/>
    </row>
    <row r="196" spans="1:103" s="2" customFormat="1" ht="18" customHeight="1" x14ac:dyDescent="0.15">
      <c r="A196" s="1"/>
      <c r="M196" s="1"/>
      <c r="N196" s="1"/>
      <c r="O196" s="1"/>
      <c r="P196" s="1"/>
      <c r="Q196" s="1"/>
      <c r="R196" s="1"/>
      <c r="S196" s="1"/>
      <c r="T196" s="1"/>
      <c r="U196" s="1"/>
      <c r="V196" s="1"/>
      <c r="W196" s="1"/>
      <c r="X196" s="10"/>
      <c r="Y196" s="10"/>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5"/>
      <c r="CU196" s="5"/>
      <c r="CV196" s="5"/>
      <c r="CW196" s="5"/>
      <c r="CX196" s="5"/>
      <c r="CY196" s="5"/>
    </row>
    <row r="197" spans="1:103" s="2" customFormat="1" ht="18" customHeight="1" x14ac:dyDescent="0.15">
      <c r="A197" s="1"/>
      <c r="M197" s="1"/>
      <c r="N197" s="1"/>
      <c r="O197" s="1"/>
      <c r="P197" s="1"/>
      <c r="Q197" s="1"/>
      <c r="R197" s="1"/>
      <c r="S197" s="1"/>
      <c r="T197" s="1"/>
      <c r="U197" s="1"/>
      <c r="V197" s="1"/>
      <c r="W197" s="1"/>
      <c r="X197" s="10"/>
      <c r="Y197" s="10"/>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5"/>
      <c r="CU197" s="5"/>
      <c r="CV197" s="5"/>
      <c r="CW197" s="5"/>
      <c r="CX197" s="5"/>
      <c r="CY197" s="5"/>
    </row>
    <row r="198" spans="1:103" s="2" customFormat="1" ht="18" customHeight="1" x14ac:dyDescent="0.15">
      <c r="A198" s="1"/>
      <c r="M198" s="1"/>
      <c r="N198" s="1"/>
      <c r="O198" s="1"/>
      <c r="P198" s="1"/>
      <c r="Q198" s="1"/>
      <c r="R198" s="1"/>
      <c r="S198" s="1"/>
      <c r="T198" s="1"/>
      <c r="U198" s="1"/>
      <c r="V198" s="1"/>
      <c r="W198" s="1"/>
      <c r="X198" s="10"/>
      <c r="Y198" s="10"/>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5"/>
      <c r="CU198" s="5"/>
      <c r="CV198" s="5"/>
      <c r="CW198" s="5"/>
      <c r="CX198" s="5"/>
      <c r="CY198" s="5"/>
    </row>
    <row r="199" spans="1:103" s="2" customFormat="1" ht="18" customHeight="1" x14ac:dyDescent="0.15">
      <c r="A199" s="1"/>
      <c r="M199" s="1"/>
      <c r="N199" s="1"/>
      <c r="O199" s="1"/>
      <c r="P199" s="1"/>
      <c r="Q199" s="1"/>
      <c r="R199" s="1"/>
      <c r="S199" s="1"/>
      <c r="T199" s="1"/>
      <c r="U199" s="1"/>
      <c r="V199" s="1"/>
      <c r="W199" s="1"/>
      <c r="X199" s="10"/>
      <c r="Y199" s="10"/>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5"/>
      <c r="CU199" s="5"/>
      <c r="CV199" s="5"/>
      <c r="CW199" s="5"/>
      <c r="CX199" s="5"/>
      <c r="CY199" s="5"/>
    </row>
    <row r="200" spans="1:103" s="2" customFormat="1" ht="18" customHeight="1" x14ac:dyDescent="0.15">
      <c r="A200" s="1"/>
      <c r="M200" s="1"/>
      <c r="N200" s="1"/>
      <c r="O200" s="1"/>
      <c r="P200" s="1"/>
      <c r="Q200" s="1"/>
      <c r="R200" s="1"/>
      <c r="S200" s="1"/>
      <c r="T200" s="1"/>
      <c r="U200" s="1"/>
      <c r="V200" s="1"/>
      <c r="W200" s="1"/>
      <c r="X200" s="10"/>
      <c r="Y200" s="10"/>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5"/>
      <c r="CU200" s="5"/>
      <c r="CV200" s="5"/>
      <c r="CW200" s="5"/>
      <c r="CX200" s="5"/>
      <c r="CY200" s="5"/>
    </row>
    <row r="201" spans="1:103" s="2" customFormat="1" ht="18" customHeight="1" x14ac:dyDescent="0.15">
      <c r="A201" s="1"/>
      <c r="M201" s="1"/>
      <c r="N201" s="1"/>
      <c r="O201" s="1"/>
      <c r="P201" s="1"/>
      <c r="Q201" s="1"/>
      <c r="R201" s="1"/>
      <c r="S201" s="1"/>
      <c r="T201" s="1"/>
      <c r="U201" s="1"/>
      <c r="V201" s="1"/>
      <c r="W201" s="1"/>
      <c r="X201" s="10"/>
      <c r="Y201" s="10"/>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5"/>
      <c r="CU201" s="5"/>
      <c r="CV201" s="5"/>
      <c r="CW201" s="5"/>
      <c r="CX201" s="5"/>
      <c r="CY201" s="5"/>
    </row>
    <row r="202" spans="1:103" s="2" customFormat="1" ht="18" customHeight="1" x14ac:dyDescent="0.15">
      <c r="A202" s="1"/>
      <c r="M202" s="1"/>
      <c r="N202" s="1"/>
      <c r="O202" s="1"/>
      <c r="P202" s="1"/>
      <c r="Q202" s="1"/>
      <c r="R202" s="1"/>
      <c r="S202" s="1"/>
      <c r="T202" s="1"/>
      <c r="U202" s="1"/>
      <c r="V202" s="1"/>
      <c r="W202" s="1"/>
      <c r="X202" s="10"/>
      <c r="Y202" s="10"/>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5"/>
      <c r="CU202" s="5"/>
      <c r="CV202" s="5"/>
      <c r="CW202" s="5"/>
      <c r="CX202" s="5"/>
      <c r="CY202" s="5"/>
    </row>
    <row r="203" spans="1:103" s="2" customFormat="1" ht="18" customHeight="1" x14ac:dyDescent="0.15">
      <c r="A203" s="1"/>
      <c r="M203" s="1"/>
      <c r="N203" s="1"/>
      <c r="O203" s="1"/>
      <c r="P203" s="1"/>
      <c r="Q203" s="1"/>
      <c r="R203" s="1"/>
      <c r="S203" s="1"/>
      <c r="T203" s="1"/>
      <c r="U203" s="1"/>
      <c r="V203" s="1"/>
      <c r="W203" s="1"/>
      <c r="X203" s="10"/>
      <c r="Y203" s="10"/>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5"/>
      <c r="CU203" s="5"/>
      <c r="CV203" s="5"/>
      <c r="CW203" s="5"/>
      <c r="CX203" s="5"/>
      <c r="CY203" s="5"/>
    </row>
    <row r="204" spans="1:103" s="2" customFormat="1" ht="18" customHeight="1" x14ac:dyDescent="0.15">
      <c r="A204" s="1"/>
      <c r="M204" s="1"/>
      <c r="N204" s="1"/>
      <c r="O204" s="1"/>
      <c r="P204" s="1"/>
      <c r="Q204" s="1"/>
      <c r="R204" s="1"/>
      <c r="S204" s="1"/>
      <c r="T204" s="1"/>
      <c r="U204" s="1"/>
      <c r="V204" s="1"/>
      <c r="W204" s="1"/>
      <c r="X204" s="10"/>
      <c r="Y204" s="10"/>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5"/>
      <c r="CU204" s="5"/>
      <c r="CV204" s="5"/>
      <c r="CW204" s="5"/>
      <c r="CX204" s="5"/>
      <c r="CY204" s="5"/>
    </row>
    <row r="205" spans="1:103" s="2" customFormat="1" ht="18" customHeight="1" x14ac:dyDescent="0.15">
      <c r="A205" s="1"/>
      <c r="M205" s="1"/>
      <c r="N205" s="1"/>
      <c r="O205" s="1"/>
      <c r="P205" s="1"/>
      <c r="Q205" s="1"/>
      <c r="R205" s="1"/>
      <c r="S205" s="1"/>
      <c r="T205" s="1"/>
      <c r="U205" s="1"/>
      <c r="V205" s="1"/>
      <c r="W205" s="1"/>
      <c r="X205" s="10"/>
      <c r="Y205" s="10"/>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5"/>
      <c r="CU205" s="5"/>
      <c r="CV205" s="5"/>
      <c r="CW205" s="5"/>
      <c r="CX205" s="5"/>
      <c r="CY205" s="5"/>
    </row>
    <row r="206" spans="1:103" s="2" customFormat="1" ht="18" customHeight="1" x14ac:dyDescent="0.15">
      <c r="A206" s="1"/>
      <c r="M206" s="1"/>
      <c r="N206" s="1"/>
      <c r="O206" s="1"/>
      <c r="P206" s="1"/>
      <c r="Q206" s="1"/>
      <c r="R206" s="1"/>
      <c r="S206" s="1"/>
      <c r="T206" s="1"/>
      <c r="U206" s="1"/>
      <c r="V206" s="1"/>
      <c r="W206" s="1"/>
      <c r="X206" s="10"/>
      <c r="Y206" s="10"/>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5"/>
      <c r="CU206" s="5"/>
      <c r="CV206" s="5"/>
      <c r="CW206" s="5"/>
      <c r="CX206" s="5"/>
      <c r="CY206" s="5"/>
    </row>
    <row r="365" spans="1:103" s="4" customFormat="1" ht="18" customHeight="1" x14ac:dyDescent="0.15">
      <c r="A365" s="1"/>
      <c r="B365" s="2"/>
      <c r="C365" s="2"/>
      <c r="D365" s="2"/>
      <c r="E365" s="2"/>
      <c r="F365" s="2"/>
      <c r="G365" s="2"/>
      <c r="H365" s="2"/>
      <c r="I365" s="2"/>
      <c r="J365" s="2"/>
      <c r="K365" s="2"/>
      <c r="L365" s="2"/>
      <c r="M365" s="1"/>
      <c r="N365" s="1"/>
      <c r="O365" s="1"/>
      <c r="P365" s="1"/>
      <c r="Q365" s="1"/>
      <c r="R365" s="1"/>
      <c r="S365" s="1"/>
      <c r="T365" s="1"/>
      <c r="U365" s="1"/>
      <c r="V365" s="1"/>
      <c r="W365" s="1"/>
      <c r="X365" s="10"/>
      <c r="Y365" s="10"/>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5"/>
      <c r="CU365" s="5"/>
      <c r="CV365" s="5"/>
      <c r="CW365" s="5"/>
      <c r="CX365" s="5"/>
      <c r="CY365" s="6"/>
    </row>
    <row r="383" spans="2:102" s="5" customFormat="1" ht="18" customHeight="1" x14ac:dyDescent="0.15">
      <c r="B383" s="2"/>
      <c r="C383" s="2"/>
      <c r="D383" s="2"/>
      <c r="E383" s="2"/>
      <c r="F383" s="2"/>
      <c r="G383" s="2"/>
      <c r="H383" s="2"/>
      <c r="I383" s="2"/>
      <c r="J383" s="2"/>
      <c r="K383" s="2"/>
      <c r="L383" s="2"/>
      <c r="M383" s="1"/>
      <c r="N383" s="1"/>
      <c r="O383" s="1"/>
      <c r="P383" s="1"/>
      <c r="Q383" s="1"/>
      <c r="R383" s="1"/>
      <c r="S383" s="1"/>
      <c r="T383" s="1"/>
      <c r="U383" s="1"/>
      <c r="V383" s="1"/>
      <c r="W383" s="1"/>
      <c r="X383" s="10"/>
      <c r="Y383" s="10"/>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U383" s="6"/>
      <c r="CV383" s="6"/>
      <c r="CW383" s="6"/>
      <c r="CX383" s="6"/>
    </row>
    <row r="403" spans="1:103" s="4" customFormat="1" ht="18" customHeight="1" x14ac:dyDescent="0.15">
      <c r="A403" s="1"/>
      <c r="B403" s="2"/>
      <c r="C403" s="2"/>
      <c r="D403" s="2"/>
      <c r="E403" s="2"/>
      <c r="F403" s="2"/>
      <c r="G403" s="2"/>
      <c r="H403" s="2"/>
      <c r="I403" s="2"/>
      <c r="J403" s="2"/>
      <c r="K403" s="2"/>
      <c r="L403" s="2"/>
      <c r="M403" s="1"/>
      <c r="N403" s="1"/>
      <c r="O403" s="1"/>
      <c r="P403" s="1"/>
      <c r="Q403" s="1"/>
      <c r="R403" s="1"/>
      <c r="S403" s="1"/>
      <c r="T403" s="1"/>
      <c r="U403" s="1"/>
      <c r="V403" s="1"/>
      <c r="W403" s="1"/>
      <c r="X403" s="10"/>
      <c r="Y403" s="10"/>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5"/>
      <c r="CU403" s="5"/>
      <c r="CV403" s="5"/>
      <c r="CW403" s="5"/>
      <c r="CX403" s="5"/>
      <c r="CY403" s="6"/>
    </row>
    <row r="528" ht="18" customHeight="1" x14ac:dyDescent="0.15"/>
    <row r="529" spans="2:103" ht="18" customHeight="1" x14ac:dyDescent="0.15"/>
    <row r="530" spans="2:103" ht="18" customHeight="1" x14ac:dyDescent="0.15"/>
    <row r="531" spans="2:103" ht="18" customHeight="1" x14ac:dyDescent="0.15"/>
    <row r="532" spans="2:103" ht="18" customHeight="1" x14ac:dyDescent="0.15"/>
    <row r="533" spans="2:103" ht="18" customHeight="1" x14ac:dyDescent="0.15"/>
    <row r="534" spans="2:103" ht="18" customHeight="1" x14ac:dyDescent="0.15"/>
    <row r="535" spans="2:103" ht="18" customHeight="1" x14ac:dyDescent="0.15"/>
    <row r="536" spans="2:103" ht="18" customHeight="1" x14ac:dyDescent="0.15"/>
    <row r="537" spans="2:103" ht="18" customHeight="1" x14ac:dyDescent="0.15"/>
    <row r="538" spans="2:103" ht="18" customHeight="1" x14ac:dyDescent="0.15">
      <c r="CU538" s="1"/>
      <c r="CV538" s="1"/>
      <c r="CW538" s="1"/>
      <c r="CX538" s="1"/>
      <c r="CY538" s="1"/>
    </row>
    <row r="539" spans="2:103" ht="18" customHeight="1" x14ac:dyDescent="0.15">
      <c r="CU539" s="1"/>
      <c r="CV539" s="1"/>
      <c r="CW539" s="1"/>
      <c r="CX539" s="1"/>
      <c r="CY539" s="1"/>
    </row>
    <row r="540" spans="2:103" ht="18" customHeight="1" x14ac:dyDescent="0.15">
      <c r="CU540" s="1"/>
      <c r="CV540" s="1"/>
      <c r="CW540" s="1"/>
      <c r="CX540" s="1"/>
      <c r="CY540" s="1"/>
    </row>
    <row r="541" spans="2:103" ht="18" customHeight="1" x14ac:dyDescent="0.15">
      <c r="CU541" s="1"/>
      <c r="CV541" s="1"/>
      <c r="CW541" s="1"/>
      <c r="CX541" s="1"/>
      <c r="CY541" s="1"/>
    </row>
    <row r="542" spans="2:103" ht="18" customHeight="1" x14ac:dyDescent="0.15">
      <c r="CU542" s="1"/>
      <c r="CV542" s="1"/>
      <c r="CW542" s="1"/>
      <c r="CX542" s="1"/>
      <c r="CY542" s="1"/>
    </row>
    <row r="543" spans="2:103" ht="18" customHeight="1" x14ac:dyDescent="0.15">
      <c r="B543" s="1"/>
      <c r="C543" s="1"/>
      <c r="D543" s="1"/>
      <c r="E543" s="1"/>
      <c r="F543" s="1"/>
      <c r="G543" s="1"/>
      <c r="H543" s="1"/>
      <c r="I543" s="1"/>
      <c r="J543" s="1"/>
      <c r="K543" s="1"/>
      <c r="CU543" s="1"/>
      <c r="CV543" s="1"/>
      <c r="CW543" s="1"/>
      <c r="CX543" s="1"/>
      <c r="CY543" s="1"/>
    </row>
    <row r="544" spans="2:103" ht="18" customHeight="1" x14ac:dyDescent="0.15">
      <c r="B544" s="1"/>
      <c r="C544" s="1"/>
      <c r="D544" s="1"/>
      <c r="E544" s="1"/>
      <c r="F544" s="1"/>
      <c r="G544" s="1"/>
      <c r="H544" s="1"/>
      <c r="I544" s="1"/>
      <c r="J544" s="1"/>
      <c r="K544" s="1"/>
      <c r="L544" s="1"/>
      <c r="X544" s="1"/>
      <c r="Y544" s="1"/>
      <c r="CT544" s="1"/>
      <c r="CU544" s="1"/>
      <c r="CV544" s="1"/>
      <c r="CW544" s="1"/>
      <c r="CX544" s="1"/>
      <c r="CY544" s="1"/>
    </row>
    <row r="545" s="1" customFormat="1" ht="18" customHeight="1" x14ac:dyDescent="0.15"/>
    <row r="546" s="1" customFormat="1" ht="18" customHeight="1" x14ac:dyDescent="0.15"/>
    <row r="547" s="1" customFormat="1" ht="18" customHeight="1" x14ac:dyDescent="0.15"/>
    <row r="548" s="1" customFormat="1" ht="18" customHeight="1" x14ac:dyDescent="0.15"/>
    <row r="549" s="1" customFormat="1" ht="18" customHeight="1" x14ac:dyDescent="0.15"/>
    <row r="550" s="1" customFormat="1" ht="18" customHeight="1" x14ac:dyDescent="0.15"/>
    <row r="551" s="1" customFormat="1" ht="18" customHeight="1" x14ac:dyDescent="0.15"/>
    <row r="552" s="1" customFormat="1" ht="18" customHeight="1" x14ac:dyDescent="0.15"/>
    <row r="553" s="1" customFormat="1" ht="18" customHeight="1" x14ac:dyDescent="0.15"/>
    <row r="554" s="1" customFormat="1" ht="18" customHeight="1" x14ac:dyDescent="0.15"/>
    <row r="555" s="1" customFormat="1" ht="18" customHeight="1" x14ac:dyDescent="0.15"/>
    <row r="556" s="1" customFormat="1" ht="18" customHeight="1" x14ac:dyDescent="0.15"/>
    <row r="557" s="1" customFormat="1" ht="18" customHeight="1" x14ac:dyDescent="0.15"/>
    <row r="558" s="1" customFormat="1" ht="18" customHeight="1" x14ac:dyDescent="0.15"/>
    <row r="559" s="1" customFormat="1" ht="18" customHeight="1" x14ac:dyDescent="0.15"/>
    <row r="560" s="1" customFormat="1" ht="18" customHeight="1" x14ac:dyDescent="0.15"/>
    <row r="561" spans="2:103" ht="18" customHeight="1" x14ac:dyDescent="0.15">
      <c r="B561" s="1"/>
      <c r="C561" s="1"/>
      <c r="D561" s="1"/>
      <c r="E561" s="1"/>
      <c r="F561" s="1"/>
      <c r="G561" s="1"/>
      <c r="H561" s="1"/>
      <c r="I561" s="1"/>
      <c r="J561" s="1"/>
      <c r="K561" s="1"/>
      <c r="L561" s="1"/>
      <c r="X561" s="1"/>
      <c r="Y561" s="1"/>
      <c r="CT561" s="1"/>
      <c r="CU561" s="1"/>
      <c r="CV561" s="1"/>
      <c r="CW561" s="1"/>
      <c r="CX561" s="1"/>
      <c r="CY561" s="1"/>
    </row>
    <row r="562" spans="2:103" ht="18" customHeight="1" x14ac:dyDescent="0.15">
      <c r="B562" s="1"/>
      <c r="C562" s="1"/>
      <c r="D562" s="1"/>
      <c r="E562" s="1"/>
      <c r="F562" s="1"/>
      <c r="G562" s="1"/>
      <c r="H562" s="1"/>
      <c r="I562" s="1"/>
      <c r="J562" s="1"/>
      <c r="K562" s="1"/>
      <c r="L562" s="1"/>
      <c r="X562" s="1"/>
      <c r="Y562" s="1"/>
      <c r="CT562" s="1"/>
      <c r="CU562" s="1"/>
      <c r="CV562" s="1"/>
      <c r="CW562" s="1"/>
      <c r="CX562" s="1"/>
      <c r="CY562" s="1"/>
    </row>
    <row r="563" spans="2:103" ht="18" customHeight="1" x14ac:dyDescent="0.15">
      <c r="B563" s="1"/>
      <c r="C563" s="1"/>
      <c r="D563" s="1"/>
      <c r="E563" s="1"/>
      <c r="F563" s="1"/>
      <c r="G563" s="1"/>
      <c r="H563" s="1"/>
      <c r="I563" s="1"/>
      <c r="J563" s="1"/>
      <c r="K563" s="1"/>
      <c r="L563" s="1"/>
      <c r="X563" s="1"/>
      <c r="Y563" s="1"/>
      <c r="CT563" s="1"/>
      <c r="CU563" s="1"/>
      <c r="CV563" s="1"/>
      <c r="CW563" s="1"/>
      <c r="CX563" s="1"/>
      <c r="CY563" s="1"/>
    </row>
    <row r="564" spans="2:103" ht="18" customHeight="1" x14ac:dyDescent="0.15">
      <c r="B564" s="1"/>
      <c r="C564" s="1"/>
      <c r="D564" s="1"/>
      <c r="E564" s="1"/>
      <c r="F564" s="1"/>
      <c r="G564" s="1"/>
      <c r="H564" s="1"/>
      <c r="I564" s="1"/>
      <c r="J564" s="1"/>
      <c r="K564" s="1"/>
      <c r="L564" s="1"/>
      <c r="X564" s="1"/>
      <c r="Y564" s="1"/>
      <c r="CT564" s="1"/>
      <c r="CU564" s="1"/>
      <c r="CV564" s="1"/>
      <c r="CW564" s="1"/>
      <c r="CX564" s="1"/>
      <c r="CY564" s="1"/>
    </row>
    <row r="565" spans="2:103" ht="18" customHeight="1" x14ac:dyDescent="0.15">
      <c r="B565" s="1"/>
      <c r="C565" s="1"/>
      <c r="D565" s="1"/>
      <c r="E565" s="1"/>
      <c r="F565" s="1"/>
      <c r="G565" s="1"/>
      <c r="H565" s="1"/>
      <c r="I565" s="1"/>
      <c r="J565" s="1"/>
      <c r="K565" s="1"/>
      <c r="L565" s="1"/>
      <c r="X565" s="1"/>
      <c r="Y565" s="1"/>
      <c r="CT565" s="1"/>
      <c r="CU565" s="1"/>
      <c r="CV565" s="1"/>
      <c r="CW565" s="1"/>
      <c r="CX565" s="1"/>
      <c r="CY565" s="1"/>
    </row>
    <row r="566" spans="2:103" x14ac:dyDescent="0.15">
      <c r="B566" s="1"/>
      <c r="C566" s="1"/>
      <c r="D566" s="1"/>
      <c r="E566" s="1"/>
      <c r="F566" s="1"/>
      <c r="G566" s="1"/>
      <c r="H566" s="1"/>
      <c r="I566" s="1"/>
      <c r="J566" s="1"/>
      <c r="K566" s="1"/>
      <c r="L566" s="1"/>
      <c r="X566" s="1"/>
      <c r="Y566" s="1"/>
      <c r="CT566" s="1"/>
    </row>
    <row r="567" spans="2:103" x14ac:dyDescent="0.15">
      <c r="B567" s="1"/>
      <c r="C567" s="1"/>
      <c r="D567" s="1"/>
      <c r="E567" s="1"/>
      <c r="F567" s="1"/>
      <c r="G567" s="1"/>
      <c r="H567" s="1"/>
      <c r="I567" s="1"/>
      <c r="J567" s="1"/>
      <c r="K567" s="1"/>
      <c r="L567" s="1"/>
      <c r="X567" s="1"/>
      <c r="Y567" s="1"/>
      <c r="CT567" s="1"/>
    </row>
    <row r="568" spans="2:103" x14ac:dyDescent="0.15">
      <c r="B568" s="1"/>
      <c r="C568" s="1"/>
      <c r="D568" s="1"/>
      <c r="E568" s="1"/>
      <c r="F568" s="1"/>
      <c r="G568" s="1"/>
      <c r="H568" s="1"/>
      <c r="I568" s="1"/>
      <c r="J568" s="1"/>
      <c r="K568" s="1"/>
      <c r="L568" s="1"/>
      <c r="X568" s="1"/>
      <c r="Y568" s="1"/>
      <c r="CT568" s="1"/>
    </row>
    <row r="569" spans="2:103" x14ac:dyDescent="0.15">
      <c r="B569" s="1"/>
      <c r="C569" s="1"/>
      <c r="D569" s="1"/>
      <c r="E569" s="1"/>
      <c r="F569" s="1"/>
      <c r="G569" s="1"/>
      <c r="H569" s="1"/>
      <c r="I569" s="1"/>
      <c r="J569" s="1"/>
      <c r="K569" s="1"/>
      <c r="L569" s="1"/>
      <c r="X569" s="1"/>
      <c r="Y569" s="1"/>
      <c r="CT569" s="1"/>
    </row>
    <row r="570" spans="2:103" x14ac:dyDescent="0.15">
      <c r="B570" s="1"/>
      <c r="C570" s="1"/>
      <c r="D570" s="1"/>
      <c r="E570" s="1"/>
      <c r="F570" s="1"/>
      <c r="G570" s="1"/>
      <c r="H570" s="1"/>
      <c r="I570" s="1"/>
      <c r="J570" s="1"/>
      <c r="K570" s="1"/>
      <c r="L570" s="1"/>
      <c r="X570" s="1"/>
      <c r="Y570" s="1"/>
      <c r="CT570" s="1"/>
    </row>
    <row r="571" spans="2:103" x14ac:dyDescent="0.15">
      <c r="L571" s="1"/>
      <c r="X571" s="1"/>
      <c r="Y571" s="1"/>
      <c r="CT571" s="1"/>
    </row>
  </sheetData>
  <mergeCells count="292">
    <mergeCell ref="CL13:CS13"/>
    <mergeCell ref="CX13:DE13"/>
    <mergeCell ref="Y13:AX13"/>
    <mergeCell ref="CY12:DE12"/>
    <mergeCell ref="AY13:BN13"/>
    <mergeCell ref="BO13:BW13"/>
    <mergeCell ref="BX13:CA13"/>
    <mergeCell ref="CB13:CD13"/>
    <mergeCell ref="CE13:CK13"/>
    <mergeCell ref="BY12:CB12"/>
    <mergeCell ref="CC12:CE12"/>
    <mergeCell ref="CF12:CL12"/>
    <mergeCell ref="CM12:CT12"/>
    <mergeCell ref="Z12:AY12"/>
    <mergeCell ref="AZ12:BO12"/>
    <mergeCell ref="BP12:BX12"/>
    <mergeCell ref="CY8:DE8"/>
    <mergeCell ref="B11:F11"/>
    <mergeCell ref="G11:L11"/>
    <mergeCell ref="M11:S11"/>
    <mergeCell ref="T11:V11"/>
    <mergeCell ref="W11:Y11"/>
    <mergeCell ref="B10:F10"/>
    <mergeCell ref="G10:L10"/>
    <mergeCell ref="M10:S10"/>
    <mergeCell ref="T10:V10"/>
    <mergeCell ref="W10:Y10"/>
    <mergeCell ref="CC10:CE10"/>
    <mergeCell ref="CF10:CL10"/>
    <mergeCell ref="CM10:CT10"/>
    <mergeCell ref="CY10:DE10"/>
    <mergeCell ref="Z10:AY10"/>
    <mergeCell ref="AZ10:BO10"/>
    <mergeCell ref="BP10:BX10"/>
    <mergeCell ref="CM11:CT11"/>
    <mergeCell ref="CY9:DE9"/>
    <mergeCell ref="BY9:CB9"/>
    <mergeCell ref="CC9:CE9"/>
    <mergeCell ref="CF9:CL9"/>
    <mergeCell ref="CY11:DE11"/>
    <mergeCell ref="Z11:AY11"/>
    <mergeCell ref="AZ11:BO11"/>
    <mergeCell ref="BP11:BX11"/>
    <mergeCell ref="BY11:CB11"/>
    <mergeCell ref="CC11:CE11"/>
    <mergeCell ref="CF11:CL11"/>
    <mergeCell ref="BY10:CB10"/>
    <mergeCell ref="B8:F8"/>
    <mergeCell ref="G8:L8"/>
    <mergeCell ref="M8:S8"/>
    <mergeCell ref="T8:V8"/>
    <mergeCell ref="W8:Y8"/>
    <mergeCell ref="Z8:AY8"/>
    <mergeCell ref="B9:F9"/>
    <mergeCell ref="G9:L9"/>
    <mergeCell ref="M9:S9"/>
    <mergeCell ref="T9:V9"/>
    <mergeCell ref="W9:Y9"/>
    <mergeCell ref="CF6:CL6"/>
    <mergeCell ref="CM6:CT6"/>
    <mergeCell ref="Z9:AY9"/>
    <mergeCell ref="AZ9:BO9"/>
    <mergeCell ref="BP9:BX9"/>
    <mergeCell ref="BY8:CB8"/>
    <mergeCell ref="CC8:CE8"/>
    <mergeCell ref="CF8:CL8"/>
    <mergeCell ref="CM8:CT8"/>
    <mergeCell ref="CM9:CT9"/>
    <mergeCell ref="CY6:DE6"/>
    <mergeCell ref="B7:F7"/>
    <mergeCell ref="G7:L7"/>
    <mergeCell ref="M7:S7"/>
    <mergeCell ref="T7:V7"/>
    <mergeCell ref="W7:Y7"/>
    <mergeCell ref="CM7:CT7"/>
    <mergeCell ref="CY7:DE7"/>
    <mergeCell ref="BY7:CB7"/>
    <mergeCell ref="CC7:CE7"/>
    <mergeCell ref="CF7:CL7"/>
    <mergeCell ref="B6:F6"/>
    <mergeCell ref="G6:L6"/>
    <mergeCell ref="M6:S6"/>
    <mergeCell ref="T6:V6"/>
    <mergeCell ref="W6:Y6"/>
    <mergeCell ref="Z6:AY6"/>
    <mergeCell ref="AZ6:BO6"/>
    <mergeCell ref="BP6:BX6"/>
    <mergeCell ref="Z7:AY7"/>
    <mergeCell ref="AZ7:BO7"/>
    <mergeCell ref="BP7:BX7"/>
    <mergeCell ref="BY6:CB6"/>
    <mergeCell ref="CC6:CE6"/>
    <mergeCell ref="BY4:CB4"/>
    <mergeCell ref="CC4:CE4"/>
    <mergeCell ref="CF4:CL4"/>
    <mergeCell ref="CM4:CT4"/>
    <mergeCell ref="CY4:DE4"/>
    <mergeCell ref="B5:F5"/>
    <mergeCell ref="G5:L5"/>
    <mergeCell ref="M5:S5"/>
    <mergeCell ref="T5:V5"/>
    <mergeCell ref="W5:Y5"/>
    <mergeCell ref="CM5:CT5"/>
    <mergeCell ref="CY5:DE5"/>
    <mergeCell ref="BY5:CB5"/>
    <mergeCell ref="CC5:CE5"/>
    <mergeCell ref="CF5:CL5"/>
    <mergeCell ref="B4:F4"/>
    <mergeCell ref="G4:L4"/>
    <mergeCell ref="M4:S4"/>
    <mergeCell ref="T4:V4"/>
    <mergeCell ref="W4:Y4"/>
    <mergeCell ref="Z4:AY4"/>
    <mergeCell ref="BY1:DE1"/>
    <mergeCell ref="BY2:CB2"/>
    <mergeCell ref="CC2:DE2"/>
    <mergeCell ref="B3:F3"/>
    <mergeCell ref="G3:L3"/>
    <mergeCell ref="M3:S3"/>
    <mergeCell ref="T3:V3"/>
    <mergeCell ref="W3:Y3"/>
    <mergeCell ref="Z3:AR3"/>
    <mergeCell ref="CM3:CT3"/>
    <mergeCell ref="CY3:DE3"/>
    <mergeCell ref="BY3:CB3"/>
    <mergeCell ref="CC3:CE3"/>
    <mergeCell ref="CF3:CL3"/>
    <mergeCell ref="AS14:AY14"/>
    <mergeCell ref="AZ14:BO14"/>
    <mergeCell ref="BP14:BX14"/>
    <mergeCell ref="AZ4:BO4"/>
    <mergeCell ref="BP4:BX4"/>
    <mergeCell ref="AS3:AY3"/>
    <mergeCell ref="AZ3:BO3"/>
    <mergeCell ref="BP3:BX3"/>
    <mergeCell ref="B1:BX2"/>
    <mergeCell ref="Z5:AY5"/>
    <mergeCell ref="AZ5:BO5"/>
    <mergeCell ref="BP5:BX5"/>
    <mergeCell ref="AZ8:BO8"/>
    <mergeCell ref="BP8:BX8"/>
    <mergeCell ref="B13:F13"/>
    <mergeCell ref="G13:K13"/>
    <mergeCell ref="M13:R13"/>
    <mergeCell ref="T13:U13"/>
    <mergeCell ref="V13:X13"/>
    <mergeCell ref="B12:F12"/>
    <mergeCell ref="G12:L12"/>
    <mergeCell ref="M12:S12"/>
    <mergeCell ref="T12:V12"/>
    <mergeCell ref="W12:Y12"/>
    <mergeCell ref="BY14:CB14"/>
    <mergeCell ref="CC14:CE14"/>
    <mergeCell ref="CF14:CL14"/>
    <mergeCell ref="CM14:CT14"/>
    <mergeCell ref="CY14:DE14"/>
    <mergeCell ref="B15:F15"/>
    <mergeCell ref="G15:L15"/>
    <mergeCell ref="M15:S15"/>
    <mergeCell ref="T15:V15"/>
    <mergeCell ref="W15:Y15"/>
    <mergeCell ref="Z15:AY15"/>
    <mergeCell ref="AZ15:BO15"/>
    <mergeCell ref="BP15:BX15"/>
    <mergeCell ref="BY15:CB15"/>
    <mergeCell ref="CC15:CE15"/>
    <mergeCell ref="CF15:CL15"/>
    <mergeCell ref="CM15:CT15"/>
    <mergeCell ref="CY15:DE15"/>
    <mergeCell ref="B14:F14"/>
    <mergeCell ref="G14:L14"/>
    <mergeCell ref="M14:S14"/>
    <mergeCell ref="T14:V14"/>
    <mergeCell ref="W14:Y14"/>
    <mergeCell ref="Z14:AR14"/>
    <mergeCell ref="CY16:DE16"/>
    <mergeCell ref="B17:F17"/>
    <mergeCell ref="G17:L17"/>
    <mergeCell ref="M17:S17"/>
    <mergeCell ref="T17:V17"/>
    <mergeCell ref="W17:Y17"/>
    <mergeCell ref="Z17:AY17"/>
    <mergeCell ref="AZ17:BO17"/>
    <mergeCell ref="BP17:BX17"/>
    <mergeCell ref="BY17:CB17"/>
    <mergeCell ref="CC17:CE17"/>
    <mergeCell ref="CF17:CL17"/>
    <mergeCell ref="CM17:CT17"/>
    <mergeCell ref="CY17:DE17"/>
    <mergeCell ref="B16:F16"/>
    <mergeCell ref="G16:L16"/>
    <mergeCell ref="M16:S16"/>
    <mergeCell ref="T16:V16"/>
    <mergeCell ref="W16:Y16"/>
    <mergeCell ref="Z16:AY16"/>
    <mergeCell ref="AZ16:BO16"/>
    <mergeCell ref="BP16:BX16"/>
    <mergeCell ref="BY16:CB16"/>
    <mergeCell ref="T18:V18"/>
    <mergeCell ref="W18:Y18"/>
    <mergeCell ref="Z18:AY18"/>
    <mergeCell ref="AZ18:BO18"/>
    <mergeCell ref="BP18:BX18"/>
    <mergeCell ref="BY18:CB18"/>
    <mergeCell ref="CC16:CE16"/>
    <mergeCell ref="CF16:CL16"/>
    <mergeCell ref="CM16:CT16"/>
    <mergeCell ref="Z20:AY20"/>
    <mergeCell ref="AZ20:BO20"/>
    <mergeCell ref="BP20:BX20"/>
    <mergeCell ref="BY20:CB20"/>
    <mergeCell ref="CC18:CE18"/>
    <mergeCell ref="CF18:CL18"/>
    <mergeCell ref="CM18:CT18"/>
    <mergeCell ref="CY18:DE18"/>
    <mergeCell ref="B19:F19"/>
    <mergeCell ref="G19:L19"/>
    <mergeCell ref="M19:S19"/>
    <mergeCell ref="T19:V19"/>
    <mergeCell ref="W19:Y19"/>
    <mergeCell ref="Z19:AY19"/>
    <mergeCell ref="AZ19:BO19"/>
    <mergeCell ref="BP19:BX19"/>
    <mergeCell ref="BY19:CB19"/>
    <mergeCell ref="CC19:CE19"/>
    <mergeCell ref="CF19:CL19"/>
    <mergeCell ref="CM19:CT19"/>
    <mergeCell ref="CY19:DE19"/>
    <mergeCell ref="B18:F18"/>
    <mergeCell ref="G18:L18"/>
    <mergeCell ref="M18:S18"/>
    <mergeCell ref="BP22:BX22"/>
    <mergeCell ref="BY22:CB22"/>
    <mergeCell ref="CC20:CE20"/>
    <mergeCell ref="CF20:CL20"/>
    <mergeCell ref="CM20:CT20"/>
    <mergeCell ref="CY20:DE20"/>
    <mergeCell ref="B21:F21"/>
    <mergeCell ref="G21:L21"/>
    <mergeCell ref="M21:S21"/>
    <mergeCell ref="T21:V21"/>
    <mergeCell ref="W21:Y21"/>
    <mergeCell ref="Z21:AY21"/>
    <mergeCell ref="AZ21:BO21"/>
    <mergeCell ref="BP21:BX21"/>
    <mergeCell ref="BY21:CB21"/>
    <mergeCell ref="CC21:CE21"/>
    <mergeCell ref="CF21:CL21"/>
    <mergeCell ref="CM21:CT21"/>
    <mergeCell ref="CY21:DE21"/>
    <mergeCell ref="B20:F20"/>
    <mergeCell ref="G20:L20"/>
    <mergeCell ref="M20:S20"/>
    <mergeCell ref="T20:V20"/>
    <mergeCell ref="W20:Y20"/>
    <mergeCell ref="CC22:CE22"/>
    <mergeCell ref="CF22:CL22"/>
    <mergeCell ref="CM22:CT22"/>
    <mergeCell ref="CY22:DE22"/>
    <mergeCell ref="B23:F23"/>
    <mergeCell ref="G23:L23"/>
    <mergeCell ref="M23:S23"/>
    <mergeCell ref="T23:V23"/>
    <mergeCell ref="W23:Y23"/>
    <mergeCell ref="Z23:AY23"/>
    <mergeCell ref="AZ23:BO23"/>
    <mergeCell ref="BP23:BX23"/>
    <mergeCell ref="BY23:CB23"/>
    <mergeCell ref="CC23:CE23"/>
    <mergeCell ref="CF23:CL23"/>
    <mergeCell ref="CM23:CT23"/>
    <mergeCell ref="CY23:DE23"/>
    <mergeCell ref="B22:F22"/>
    <mergeCell ref="G22:L22"/>
    <mergeCell ref="M22:S22"/>
    <mergeCell ref="T22:V22"/>
    <mergeCell ref="W22:Y22"/>
    <mergeCell ref="Z22:AY22"/>
    <mergeCell ref="AZ22:BO22"/>
    <mergeCell ref="CB24:CD24"/>
    <mergeCell ref="CE24:CK24"/>
    <mergeCell ref="CL24:CS24"/>
    <mergeCell ref="CX24:DE24"/>
    <mergeCell ref="B24:F24"/>
    <mergeCell ref="G24:K24"/>
    <mergeCell ref="M24:R24"/>
    <mergeCell ref="T24:U24"/>
    <mergeCell ref="V24:X24"/>
    <mergeCell ref="Y24:AX24"/>
    <mergeCell ref="AY24:BN24"/>
    <mergeCell ref="BO24:BW24"/>
    <mergeCell ref="BX24:CA24"/>
  </mergeCells>
  <phoneticPr fontId="3"/>
  <conditionalFormatting sqref="BY2">
    <cfRule type="expression" dxfId="0" priority="1">
      <formula>TODAY()&gt;$BY$2</formula>
    </cfRule>
  </conditionalFormatting>
  <printOptions horizontalCentered="1"/>
  <pageMargins left="0.23622047244094491" right="0.23622047244094491"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★部門研究費・事務費の支出簿</vt:lpstr>
      <vt:lpstr>事務管理費</vt:lpstr>
      <vt:lpstr>研究環境整備費</vt:lpstr>
      <vt:lpstr>共通研究活動費</vt:lpstr>
      <vt:lpstr>①災害救護部門</vt:lpstr>
      <vt:lpstr>②国際医療救援部門⑤国際救援部門</vt:lpstr>
      <vt:lpstr>③災害看護部門</vt:lpstr>
      <vt:lpstr>④防災減災部門</vt:lpstr>
      <vt:lpstr>⑥心理社会的支援部門</vt:lpstr>
      <vt:lpstr>⑦感染症部門</vt:lpstr>
      <vt:lpstr>⑧災害ボランティア部門</vt:lpstr>
      <vt:lpstr>⑨災害救護技術部門</vt:lpstr>
      <vt:lpstr>部門研究費・事務費の科目別集計表</vt:lpstr>
      <vt:lpstr>研究活動支援費</vt:lpstr>
      <vt:lpstr>予備費</vt:lpstr>
      <vt:lpstr>②国際医療救援部門⑤国際救援部門 (メモ)</vt:lpstr>
      <vt:lpstr>①災害救護部門!Print_Area</vt:lpstr>
      <vt:lpstr>②国際医療救援部門⑤国際救援部門!Print_Area</vt:lpstr>
      <vt:lpstr>'②国際医療救援部門⑤国際救援部門 (メモ)'!Print_Area</vt:lpstr>
      <vt:lpstr>③災害看護部門!Print_Area</vt:lpstr>
      <vt:lpstr>④防災減災部門!Print_Area</vt:lpstr>
      <vt:lpstr>⑥心理社会的支援部門!Print_Area</vt:lpstr>
      <vt:lpstr>⑦感染症部門!Print_Area</vt:lpstr>
      <vt:lpstr>⑧災害ボランティア部門!Print_Area</vt:lpstr>
      <vt:lpstr>⑨災害救護技術部門!Print_Area</vt:lpstr>
      <vt:lpstr>共通研究活動費!Print_Area</vt:lpstr>
      <vt:lpstr>研究活動支援費!Print_Area</vt:lpstr>
      <vt:lpstr>研究環境整備費!Print_Area</vt:lpstr>
      <vt:lpstr>事務管理費!Print_Area</vt:lpstr>
      <vt:lpstr>予備費!Print_Area</vt:lpstr>
      <vt:lpstr>★部門研究費・事務費の支出簿!Print_Titles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日赤DNGL01</dc:creator>
  <cp:lastModifiedBy>力石　陽子</cp:lastModifiedBy>
  <cp:lastPrinted>2024-05-16T06:44:38Z</cp:lastPrinted>
  <dcterms:created xsi:type="dcterms:W3CDTF">2015-03-19T00:30:04Z</dcterms:created>
  <dcterms:modified xsi:type="dcterms:W3CDTF">2024-05-16T08:17:38Z</dcterms:modified>
</cp:coreProperties>
</file>